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450"/>
  </bookViews>
  <sheets>
    <sheet name="QUADRO RESUMO GERAL" sheetId="12" r:id="rId1"/>
    <sheet name="MECÂNICO" sheetId="14" r:id="rId2"/>
    <sheet name="UNIFORME MECANICO " sheetId="20" r:id="rId3"/>
    <sheet name="EQ E EPI MECÂNICO" sheetId="23" r:id="rId4"/>
    <sheet name="VIGIA" sheetId="17" r:id="rId5"/>
    <sheet name="MOTORISTA" sheetId="16" r:id="rId6"/>
    <sheet name="UNIFOME EPI'S MOTORISTA E VIGIA" sheetId="24" r:id="rId7"/>
    <sheet name="AUX SERVIÇOS GERAIS" sheetId="6" r:id="rId8"/>
    <sheet name="MATERIAIS LP" sheetId="19" r:id="rId9"/>
    <sheet name="UNIFORME AUX LP" sheetId="22" r:id="rId10"/>
    <sheet name="EQ E EPIS AUX LP" sheetId="18" r:id="rId11"/>
    <sheet name="AUX ESCOLAR" sheetId="15" r:id="rId12"/>
    <sheet name="UNIFORME AUX ESCOLAR" sheetId="25" r:id="rId13"/>
    <sheet name="EQ E EPIS AUX ESCOLAR" sheetId="21" r:id="rId14"/>
  </sheets>
  <calcPr calcId="181029"/>
</workbook>
</file>

<file path=xl/calcChain.xml><?xml version="1.0" encoding="utf-8"?>
<calcChain xmlns="http://schemas.openxmlformats.org/spreadsheetml/2006/main">
  <c r="E10" i="12" l="1"/>
  <c r="D78" i="15"/>
  <c r="D78" i="17"/>
  <c r="D78" i="16"/>
  <c r="D79" i="6"/>
  <c r="D78" i="14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4" i="25"/>
  <c r="G3" i="25"/>
  <c r="E25" i="21"/>
  <c r="E24" i="21"/>
  <c r="E23" i="21"/>
  <c r="E22" i="21"/>
  <c r="G11" i="20"/>
  <c r="G12" i="20"/>
  <c r="G17" i="20"/>
  <c r="G20" i="20"/>
  <c r="G21" i="20"/>
  <c r="G24" i="20"/>
  <c r="G25" i="20"/>
  <c r="G22" i="20"/>
  <c r="G28" i="20"/>
  <c r="G32" i="20"/>
  <c r="F43" i="24"/>
  <c r="F42" i="24"/>
  <c r="F52" i="24"/>
  <c r="F53" i="24"/>
  <c r="F54" i="24"/>
  <c r="F50" i="24"/>
  <c r="F32" i="24"/>
  <c r="F33" i="24"/>
  <c r="F41" i="24"/>
  <c r="F55" i="24"/>
  <c r="F51" i="24"/>
  <c r="F49" i="24"/>
  <c r="F48" i="24"/>
  <c r="F44" i="24"/>
  <c r="F40" i="24"/>
  <c r="F39" i="24"/>
  <c r="F31" i="24"/>
  <c r="F29" i="24"/>
  <c r="F12" i="24"/>
  <c r="F13" i="24"/>
  <c r="F11" i="24"/>
  <c r="F4" i="24"/>
  <c r="F5" i="24"/>
  <c r="F6" i="24"/>
  <c r="F30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0" i="24"/>
  <c r="F9" i="24"/>
  <c r="F8" i="24"/>
  <c r="F7" i="24"/>
  <c r="F3" i="24"/>
  <c r="E25" i="23"/>
  <c r="E27" i="23"/>
  <c r="E26" i="23"/>
  <c r="E9" i="23"/>
  <c r="E8" i="23"/>
  <c r="E7" i="23"/>
  <c r="D29" i="23"/>
  <c r="E29" i="23" s="1"/>
  <c r="E28" i="23"/>
  <c r="E24" i="23"/>
  <c r="E23" i="23"/>
  <c r="E22" i="23"/>
  <c r="E21" i="23"/>
  <c r="E20" i="23"/>
  <c r="E19" i="23"/>
  <c r="E18" i="23"/>
  <c r="E17" i="23"/>
  <c r="E16" i="23"/>
  <c r="E15" i="23"/>
  <c r="E14" i="23"/>
  <c r="E13" i="23"/>
  <c r="E12" i="23"/>
  <c r="E11" i="23"/>
  <c r="E10" i="23"/>
  <c r="E6" i="23"/>
  <c r="E5" i="23"/>
  <c r="E4" i="23"/>
  <c r="E3" i="23"/>
  <c r="E3" i="21"/>
  <c r="G34" i="22"/>
  <c r="G35" i="22" s="1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4" i="22"/>
  <c r="G3" i="22"/>
  <c r="E48" i="18"/>
  <c r="E27" i="18"/>
  <c r="E28" i="18"/>
  <c r="E29" i="18"/>
  <c r="E30" i="18"/>
  <c r="E31" i="18"/>
  <c r="E32" i="18"/>
  <c r="E33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26" i="18"/>
  <c r="E9" i="21"/>
  <c r="E19" i="21"/>
  <c r="E20" i="21"/>
  <c r="E21" i="21"/>
  <c r="E12" i="21"/>
  <c r="E11" i="21"/>
  <c r="E13" i="21"/>
  <c r="E14" i="21"/>
  <c r="E15" i="21"/>
  <c r="E16" i="21"/>
  <c r="E17" i="21"/>
  <c r="E18" i="21"/>
  <c r="E10" i="21"/>
  <c r="E8" i="21"/>
  <c r="E7" i="21"/>
  <c r="E6" i="21"/>
  <c r="E5" i="21"/>
  <c r="E4" i="21"/>
  <c r="G18" i="19"/>
  <c r="G3" i="18"/>
  <c r="G4" i="20"/>
  <c r="G5" i="20"/>
  <c r="G6" i="20"/>
  <c r="G7" i="20"/>
  <c r="G8" i="20"/>
  <c r="G9" i="20"/>
  <c r="G10" i="20"/>
  <c r="G13" i="20"/>
  <c r="G14" i="20"/>
  <c r="G15" i="20"/>
  <c r="G16" i="20"/>
  <c r="G18" i="20"/>
  <c r="G19" i="20"/>
  <c r="G23" i="20"/>
  <c r="G26" i="20"/>
  <c r="G27" i="20"/>
  <c r="G29" i="20"/>
  <c r="G30" i="20"/>
  <c r="G31" i="20"/>
  <c r="G33" i="20"/>
  <c r="G3" i="20"/>
  <c r="G19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4" i="19"/>
  <c r="G3" i="19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A9" i="12"/>
  <c r="A8" i="12"/>
  <c r="A7" i="12"/>
  <c r="A6" i="12"/>
  <c r="A5" i="12"/>
  <c r="C79" i="17"/>
  <c r="C59" i="17"/>
  <c r="C85" i="17" s="1"/>
  <c r="C50" i="17"/>
  <c r="C84" i="17" s="1"/>
  <c r="C41" i="17"/>
  <c r="C34" i="17"/>
  <c r="C11" i="17"/>
  <c r="C18" i="17" s="1"/>
  <c r="C79" i="16"/>
  <c r="C59" i="16"/>
  <c r="C85" i="16" s="1"/>
  <c r="C50" i="16"/>
  <c r="C84" i="16" s="1"/>
  <c r="C41" i="16"/>
  <c r="C34" i="16"/>
  <c r="C11" i="16"/>
  <c r="C12" i="16" s="1"/>
  <c r="C18" i="16" s="1"/>
  <c r="C79" i="15"/>
  <c r="C59" i="15"/>
  <c r="C85" i="15" s="1"/>
  <c r="C50" i="15"/>
  <c r="C84" i="15" s="1"/>
  <c r="C41" i="15"/>
  <c r="C34" i="15"/>
  <c r="C11" i="15"/>
  <c r="C18" i="15" s="1"/>
  <c r="C79" i="14"/>
  <c r="C59" i="14"/>
  <c r="C85" i="14" s="1"/>
  <c r="C50" i="14"/>
  <c r="C84" i="14" s="1"/>
  <c r="C41" i="14"/>
  <c r="C34" i="14"/>
  <c r="C11" i="14"/>
  <c r="C18" i="14" s="1"/>
  <c r="C80" i="6"/>
  <c r="C41" i="6"/>
  <c r="C11" i="6"/>
  <c r="C18" i="6" s="1"/>
  <c r="G34" i="25" l="1"/>
  <c r="G35" i="25" s="1"/>
  <c r="C66" i="15" s="1"/>
  <c r="G34" i="20"/>
  <c r="G35" i="20" s="1"/>
  <c r="F45" i="24"/>
  <c r="C68" i="17" s="1"/>
  <c r="F56" i="24"/>
  <c r="C68" i="16" s="1"/>
  <c r="F34" i="24"/>
  <c r="F35" i="24" s="1"/>
  <c r="E30" i="23"/>
  <c r="D32" i="23" s="1"/>
  <c r="F32" i="23" s="1"/>
  <c r="C68" i="14" s="1"/>
  <c r="E49" i="18"/>
  <c r="D51" i="18" s="1"/>
  <c r="F51" i="18" s="1"/>
  <c r="E30" i="21"/>
  <c r="D32" i="21" s="1"/>
  <c r="F32" i="21" s="1"/>
  <c r="G20" i="19"/>
  <c r="G22" i="19" s="1"/>
  <c r="C67" i="6" s="1"/>
  <c r="G20" i="18"/>
  <c r="G22" i="18" s="1"/>
  <c r="C68" i="6" s="1"/>
  <c r="D28" i="17"/>
  <c r="D26" i="17"/>
  <c r="D33" i="17"/>
  <c r="D31" i="17"/>
  <c r="D30" i="17"/>
  <c r="D29" i="17"/>
  <c r="D27" i="17"/>
  <c r="D32" i="17"/>
  <c r="C21" i="17"/>
  <c r="C23" i="17" s="1"/>
  <c r="C82" i="17"/>
  <c r="D30" i="16"/>
  <c r="D29" i="16"/>
  <c r="D28" i="16"/>
  <c r="D27" i="16"/>
  <c r="D26" i="16"/>
  <c r="D31" i="16"/>
  <c r="D33" i="16"/>
  <c r="D32" i="16"/>
  <c r="C21" i="16"/>
  <c r="C23" i="16" s="1"/>
  <c r="C82" i="16"/>
  <c r="D30" i="15"/>
  <c r="D28" i="15"/>
  <c r="D27" i="15"/>
  <c r="D26" i="15"/>
  <c r="D33" i="15"/>
  <c r="D29" i="15"/>
  <c r="D32" i="15"/>
  <c r="C21" i="15"/>
  <c r="C23" i="15" s="1"/>
  <c r="C82" i="15"/>
  <c r="D31" i="15"/>
  <c r="D30" i="14"/>
  <c r="D29" i="14"/>
  <c r="D28" i="14"/>
  <c r="D27" i="14"/>
  <c r="D26" i="14"/>
  <c r="D33" i="14"/>
  <c r="D31" i="14"/>
  <c r="D32" i="14"/>
  <c r="C21" i="14"/>
  <c r="C23" i="14" s="1"/>
  <c r="C82" i="14"/>
  <c r="D31" i="6"/>
  <c r="C21" i="6"/>
  <c r="D32" i="6"/>
  <c r="D33" i="6"/>
  <c r="D29" i="6"/>
  <c r="D30" i="6"/>
  <c r="D27" i="6"/>
  <c r="D28" i="6"/>
  <c r="D26" i="6"/>
  <c r="C66" i="14" l="1"/>
  <c r="C66" i="6"/>
  <c r="C70" i="6" s="1"/>
  <c r="C66" i="16"/>
  <c r="C66" i="17"/>
  <c r="C68" i="15"/>
  <c r="E54" i="18"/>
  <c r="C83" i="17"/>
  <c r="D34" i="17"/>
  <c r="D34" i="15"/>
  <c r="C83" i="15" s="1"/>
  <c r="D34" i="16"/>
  <c r="C83" i="16" s="1"/>
  <c r="D34" i="14"/>
  <c r="C83" i="14" s="1"/>
  <c r="C34" i="6" l="1"/>
  <c r="C23" i="6"/>
  <c r="C84" i="6" s="1"/>
  <c r="D34" i="6"/>
  <c r="C59" i="6"/>
  <c r="C86" i="6" s="1"/>
  <c r="C50" i="6"/>
  <c r="C85" i="6" s="1"/>
  <c r="C70" i="14" l="1"/>
  <c r="C86" i="14" s="1"/>
  <c r="C87" i="14" s="1"/>
  <c r="C70" i="15"/>
  <c r="C86" i="15" s="1"/>
  <c r="C87" i="15" s="1"/>
  <c r="C70" i="16"/>
  <c r="C86" i="16" s="1"/>
  <c r="C87" i="16" s="1"/>
  <c r="C70" i="17"/>
  <c r="C86" i="17" s="1"/>
  <c r="C87" i="17" s="1"/>
  <c r="C87" i="6"/>
  <c r="C83" i="6"/>
  <c r="D77" i="17" l="1"/>
  <c r="D74" i="17"/>
  <c r="D79" i="17" s="1"/>
  <c r="D76" i="17"/>
  <c r="D73" i="17"/>
  <c r="D73" i="16"/>
  <c r="D74" i="16"/>
  <c r="D79" i="16" s="1"/>
  <c r="D77" i="16"/>
  <c r="D76" i="16"/>
  <c r="D76" i="15"/>
  <c r="D74" i="15"/>
  <c r="D77" i="15"/>
  <c r="D73" i="15"/>
  <c r="D73" i="14"/>
  <c r="D77" i="14"/>
  <c r="D76" i="14"/>
  <c r="D74" i="14"/>
  <c r="C88" i="6"/>
  <c r="D79" i="14" l="1"/>
  <c r="C88" i="14" s="1"/>
  <c r="C89" i="14" s="1"/>
  <c r="B7" i="12" s="1"/>
  <c r="D79" i="15"/>
  <c r="C88" i="15" s="1"/>
  <c r="C89" i="15" s="1"/>
  <c r="B9" i="12" s="1"/>
  <c r="C88" i="17"/>
  <c r="C89" i="17" s="1"/>
  <c r="B6" i="12" s="1"/>
  <c r="C88" i="16"/>
  <c r="C89" i="16" s="1"/>
  <c r="B5" i="12" s="1"/>
  <c r="D74" i="6"/>
  <c r="D80" i="6" s="1"/>
  <c r="D76" i="6"/>
  <c r="D78" i="6"/>
  <c r="D73" i="6"/>
  <c r="D9" i="12" l="1"/>
  <c r="E9" i="12" s="1"/>
  <c r="D6" i="12"/>
  <c r="E6" i="12" s="1"/>
  <c r="I35" i="24"/>
  <c r="D7" i="12"/>
  <c r="E7" i="12" s="1"/>
  <c r="C89" i="6"/>
  <c r="C90" i="6" s="1"/>
  <c r="B8" i="12" s="1"/>
  <c r="I20" i="25" l="1"/>
  <c r="D5" i="12"/>
  <c r="D8" i="12"/>
  <c r="E5" i="12" l="1"/>
  <c r="D10" i="12"/>
  <c r="E8" i="12"/>
</calcChain>
</file>

<file path=xl/sharedStrings.xml><?xml version="1.0" encoding="utf-8"?>
<sst xmlns="http://schemas.openxmlformats.org/spreadsheetml/2006/main" count="1180" uniqueCount="339">
  <si>
    <r>
      <rPr>
        <b/>
        <sz val="11"/>
        <color rgb="FF231F20"/>
        <rFont val="Cambria"/>
        <family val="1"/>
      </rPr>
      <t>Dados complementares para composição dos custos referente à mão-de-obra</t>
    </r>
  </si>
  <si>
    <r>
      <rPr>
        <sz val="11"/>
        <color rgb="FF231F20"/>
        <rFont val="Cambria"/>
        <family val="1"/>
      </rPr>
      <t>Tipo de serviço</t>
    </r>
  </si>
  <si>
    <r>
      <rPr>
        <sz val="11"/>
        <color rgb="FF231F20"/>
        <rFont val="Cambria"/>
        <family val="1"/>
      </rPr>
      <t xml:space="preserve"> 
</t>
    </r>
    <r>
      <rPr>
        <b/>
        <sz val="11"/>
        <color rgb="FF231F20"/>
        <rFont val="Cambria"/>
        <family val="1"/>
      </rPr>
      <t>Módulo 1: Composição da remuneração:</t>
    </r>
  </si>
  <si>
    <r>
      <rPr>
        <b/>
        <sz val="11"/>
        <color rgb="FF231F20"/>
        <rFont val="Cambria"/>
        <family val="1"/>
      </rPr>
      <t>Composição da remuneração</t>
    </r>
  </si>
  <si>
    <r>
      <rPr>
        <sz val="11"/>
        <color rgb="FF231F20"/>
        <rFont val="Cambria"/>
        <family val="1"/>
      </rPr>
      <t>Valor (R$)</t>
    </r>
  </si>
  <si>
    <r>
      <rPr>
        <sz val="11"/>
        <color rgb="FF231F20"/>
        <rFont val="Cambria"/>
        <family val="1"/>
      </rPr>
      <t>A</t>
    </r>
  </si>
  <si>
    <r>
      <rPr>
        <sz val="11"/>
        <color rgb="FF231F20"/>
        <rFont val="Cambria"/>
        <family val="1"/>
      </rPr>
      <t>B</t>
    </r>
  </si>
  <si>
    <r>
      <rPr>
        <sz val="11"/>
        <color rgb="FF231F20"/>
        <rFont val="Cambria"/>
        <family val="1"/>
      </rPr>
      <t>Adicional de periculosidade</t>
    </r>
  </si>
  <si>
    <r>
      <rPr>
        <sz val="11"/>
        <color rgb="FF231F20"/>
        <rFont val="Cambria"/>
        <family val="1"/>
      </rPr>
      <t>C</t>
    </r>
  </si>
  <si>
    <r>
      <rPr>
        <sz val="11"/>
        <color rgb="FF231F20"/>
        <rFont val="Cambria"/>
        <family val="1"/>
      </rPr>
      <t>Adicional de insalubridade</t>
    </r>
  </si>
  <si>
    <r>
      <rPr>
        <sz val="11"/>
        <color rgb="FF231F20"/>
        <rFont val="Cambria"/>
        <family val="1"/>
      </rPr>
      <t>D</t>
    </r>
  </si>
  <si>
    <r>
      <rPr>
        <sz val="11"/>
        <color rgb="FF231F20"/>
        <rFont val="Cambria"/>
        <family val="1"/>
      </rPr>
      <t>Adicional noturno</t>
    </r>
  </si>
  <si>
    <r>
      <rPr>
        <sz val="11"/>
        <color rgb="FF231F20"/>
        <rFont val="Cambria"/>
        <family val="1"/>
      </rPr>
      <t>E</t>
    </r>
  </si>
  <si>
    <r>
      <rPr>
        <sz val="11"/>
        <color rgb="FF231F20"/>
        <rFont val="Cambria"/>
        <family val="1"/>
      </rPr>
      <t>Hora noturna adicional</t>
    </r>
  </si>
  <si>
    <r>
      <rPr>
        <sz val="11"/>
        <color rgb="FF231F20"/>
        <rFont val="Cambria"/>
        <family val="1"/>
      </rPr>
      <t>F</t>
    </r>
  </si>
  <si>
    <r>
      <rPr>
        <sz val="11"/>
        <color rgb="FF231F20"/>
        <rFont val="Cambria"/>
        <family val="1"/>
      </rPr>
      <t>Adicional de hora extra</t>
    </r>
  </si>
  <si>
    <r>
      <rPr>
        <sz val="11"/>
        <color rgb="FF231F20"/>
        <rFont val="Cambria"/>
        <family val="1"/>
      </rPr>
      <t>G</t>
    </r>
  </si>
  <si>
    <r>
      <rPr>
        <sz val="11"/>
        <color rgb="FF231F20"/>
        <rFont val="Cambria"/>
        <family val="1"/>
      </rPr>
      <t>Outros (especificar)</t>
    </r>
  </si>
  <si>
    <r>
      <rPr>
        <b/>
        <sz val="11"/>
        <color rgb="FF231F20"/>
        <rFont val="Cambria"/>
        <family val="1"/>
      </rPr>
      <t>2.1</t>
    </r>
  </si>
  <si>
    <r>
      <rPr>
        <sz val="11"/>
        <color rgb="FF231F20"/>
        <rFont val="Cambria"/>
        <family val="1"/>
      </rPr>
      <t>Total</t>
    </r>
  </si>
  <si>
    <r>
      <rPr>
        <b/>
        <sz val="11"/>
        <color rgb="FF231F20"/>
        <rFont val="Cambria"/>
        <family val="1"/>
      </rPr>
      <t>2.2</t>
    </r>
  </si>
  <si>
    <r>
      <rPr>
        <b/>
        <sz val="11"/>
        <color rgb="FF231F20"/>
        <rFont val="Cambria"/>
        <family val="1"/>
      </rPr>
      <t>Encargos previdenciários, FGTS e outras Contribuições</t>
    </r>
  </si>
  <si>
    <r>
      <rPr>
        <sz val="11"/>
        <color rgb="FF231F20"/>
        <rFont val="Cambria"/>
        <family val="1"/>
      </rPr>
      <t>Percentual (%)</t>
    </r>
  </si>
  <si>
    <r>
      <rPr>
        <sz val="11"/>
        <color rgb="FF231F20"/>
        <rFont val="Cambria"/>
        <family val="1"/>
      </rPr>
      <t>INSS</t>
    </r>
  </si>
  <si>
    <r>
      <rPr>
        <sz val="11"/>
        <color rgb="FF231F20"/>
        <rFont val="Cambria"/>
        <family val="1"/>
      </rPr>
      <t>SESI ou SESC</t>
    </r>
  </si>
  <si>
    <r>
      <rPr>
        <sz val="11"/>
        <color rgb="FF231F20"/>
        <rFont val="Cambria"/>
        <family val="1"/>
      </rPr>
      <t>SENAI ou SENAC</t>
    </r>
  </si>
  <si>
    <r>
      <rPr>
        <sz val="11"/>
        <color rgb="FF231F20"/>
        <rFont val="Cambria"/>
        <family val="1"/>
      </rPr>
      <t>INCRA</t>
    </r>
  </si>
  <si>
    <r>
      <rPr>
        <sz val="11"/>
        <color rgb="FF231F20"/>
        <rFont val="Cambria"/>
        <family val="1"/>
      </rPr>
      <t>FGTS</t>
    </r>
  </si>
  <si>
    <r>
      <rPr>
        <sz val="11"/>
        <color rgb="FF231F20"/>
        <rFont val="Cambria"/>
        <family val="1"/>
      </rPr>
      <t>SEBRAE</t>
    </r>
  </si>
  <si>
    <r>
      <rPr>
        <sz val="11"/>
        <color rgb="FF231F20"/>
        <rFont val="Cambria"/>
        <family val="1"/>
      </rPr>
      <t>TOTAL</t>
    </r>
  </si>
  <si>
    <r>
      <rPr>
        <b/>
        <sz val="11"/>
        <color rgb="FF231F20"/>
        <rFont val="Cambria"/>
        <family val="1"/>
      </rPr>
      <t>2.3</t>
    </r>
  </si>
  <si>
    <r>
      <rPr>
        <b/>
        <sz val="11"/>
        <color rgb="FF231F20"/>
        <rFont val="Cambria"/>
        <family val="1"/>
      </rPr>
      <t>Benefícios mensais e diários</t>
    </r>
  </si>
  <si>
    <r>
      <rPr>
        <sz val="11"/>
        <color rgb="FF231F20"/>
        <rFont val="Cambria"/>
        <family val="1"/>
      </rPr>
      <t>Transporte</t>
    </r>
  </si>
  <si>
    <r>
      <rPr>
        <b/>
        <sz val="11"/>
        <color rgb="FF231F20"/>
        <rFont val="Cambria"/>
        <family val="1"/>
      </rPr>
      <t>Módulo 3: Provisão para rescisão</t>
    </r>
  </si>
  <si>
    <r>
      <rPr>
        <b/>
        <sz val="11"/>
        <color rgb="FF231F20"/>
        <rFont val="Cambria"/>
        <family val="1"/>
      </rPr>
      <t>Provisão para rescisão</t>
    </r>
  </si>
  <si>
    <r>
      <rPr>
        <b/>
        <sz val="11"/>
        <color rgb="FF231F20"/>
        <rFont val="Cambria"/>
        <family val="1"/>
      </rPr>
      <t>Módulo 4: Custo de Reposição do Profissional Ausente</t>
    </r>
  </si>
  <si>
    <r>
      <rPr>
        <b/>
        <sz val="11"/>
        <color rgb="FF231F20"/>
        <rFont val="Cambria"/>
        <family val="1"/>
      </rPr>
      <t>4.1</t>
    </r>
  </si>
  <si>
    <r>
      <rPr>
        <b/>
        <sz val="11"/>
        <color rgb="FF231F20"/>
        <rFont val="Cambria"/>
        <family val="1"/>
      </rPr>
      <t xml:space="preserve">Composição do custo de reposição do profissional
</t>
    </r>
    <r>
      <rPr>
        <b/>
        <sz val="11"/>
        <color rgb="FF231F20"/>
        <rFont val="Cambria"/>
        <family val="1"/>
      </rPr>
      <t>ausente</t>
    </r>
  </si>
  <si>
    <r>
      <rPr>
        <sz val="11"/>
        <color rgb="FF231F20"/>
        <rFont val="Cambria"/>
        <family val="1"/>
      </rPr>
      <t>Licença paternidade</t>
    </r>
  </si>
  <si>
    <r>
      <rPr>
        <sz val="11"/>
        <color rgb="FF231F20"/>
        <rFont val="Cambria"/>
        <family val="1"/>
      </rPr>
      <t>Substituto na cobertura de Afastamento Maternidade</t>
    </r>
  </si>
  <si>
    <r>
      <rPr>
        <b/>
        <sz val="11"/>
        <color rgb="FF231F20"/>
        <rFont val="Cambria"/>
        <family val="1"/>
      </rPr>
      <t xml:space="preserve">Submódulo 4.2 </t>
    </r>
    <r>
      <rPr>
        <sz val="11"/>
        <color rgb="FF231F20"/>
        <rFont val="Cambria"/>
        <family val="1"/>
      </rPr>
      <t>- Intrajornada</t>
    </r>
  </si>
  <si>
    <r>
      <rPr>
        <b/>
        <sz val="11"/>
        <color rgb="FF231F20"/>
        <rFont val="Cambria"/>
        <family val="1"/>
      </rPr>
      <t>4.2</t>
    </r>
  </si>
  <si>
    <r>
      <rPr>
        <sz val="11"/>
        <color rgb="FF231F20"/>
        <rFont val="Cambria"/>
        <family val="1"/>
      </rPr>
      <t>Intrajornada</t>
    </r>
  </si>
  <si>
    <r>
      <rPr>
        <b/>
        <sz val="11"/>
        <color rgb="FF231F20"/>
        <rFont val="Cambria"/>
        <family val="1"/>
      </rPr>
      <t>Módulo 5 - Insumos Diversos</t>
    </r>
  </si>
  <si>
    <r>
      <rPr>
        <sz val="11"/>
        <color rgb="FF231F20"/>
        <rFont val="Cambria"/>
        <family val="1"/>
      </rPr>
      <t>Insumos Diversos</t>
    </r>
  </si>
  <si>
    <r>
      <rPr>
        <sz val="11"/>
        <color rgb="FF231F20"/>
        <rFont val="Cambria"/>
        <family val="1"/>
      </rPr>
      <t>Uniformes</t>
    </r>
  </si>
  <si>
    <r>
      <rPr>
        <sz val="11"/>
        <color rgb="FF231F20"/>
        <rFont val="Cambria"/>
        <family val="1"/>
      </rPr>
      <t>Equipamentos</t>
    </r>
  </si>
  <si>
    <r>
      <rPr>
        <sz val="11"/>
        <color rgb="FF231F20"/>
        <rFont val="Cambria"/>
        <family val="1"/>
      </rPr>
      <t>Total de Insumos diversos</t>
    </r>
  </si>
  <si>
    <r>
      <rPr>
        <b/>
        <sz val="11"/>
        <color rgb="FF231F20"/>
        <rFont val="Cambria"/>
        <family val="1"/>
      </rPr>
      <t>Módulo 6 - Custos Indiretos, Tributos e Lucro</t>
    </r>
  </si>
  <si>
    <r>
      <rPr>
        <b/>
        <sz val="11"/>
        <color rgb="FF231F20"/>
        <rFont val="Cambria"/>
        <family val="1"/>
      </rPr>
      <t>Custos indiretos, tributos e lucro</t>
    </r>
  </si>
  <si>
    <r>
      <rPr>
        <b/>
        <sz val="11"/>
        <color rgb="FF231F20"/>
        <rFont val="Cambria"/>
        <family val="1"/>
      </rPr>
      <t>Percentual(%)</t>
    </r>
  </si>
  <si>
    <r>
      <rPr>
        <sz val="11"/>
        <color rgb="FF231F20"/>
        <rFont val="Cambria"/>
        <family val="1"/>
      </rPr>
      <t>Custos indiretos</t>
    </r>
  </si>
  <si>
    <r>
      <rPr>
        <sz val="11"/>
        <color rgb="FF231F20"/>
        <rFont val="Cambria"/>
        <family val="1"/>
      </rPr>
      <t>Lucro</t>
    </r>
  </si>
  <si>
    <r>
      <rPr>
        <b/>
        <u/>
        <sz val="11"/>
        <color rgb="FF231F20"/>
        <rFont val="Cambria"/>
        <family val="1"/>
      </rPr>
      <t>Quadro-Resumo do custo por empregado</t>
    </r>
  </si>
  <si>
    <r>
      <rPr>
        <b/>
        <sz val="11"/>
        <color rgb="FF231F20"/>
        <rFont val="Cambria"/>
        <family val="1"/>
      </rPr>
      <t xml:space="preserve">Mão-de-obra vinculada à execução contratual (valor por
</t>
    </r>
    <r>
      <rPr>
        <b/>
        <sz val="11"/>
        <color rgb="FF231F20"/>
        <rFont val="Cambria"/>
        <family val="1"/>
      </rPr>
      <t>empregado)</t>
    </r>
  </si>
  <si>
    <r>
      <rPr>
        <sz val="11"/>
        <color rgb="FF231F20"/>
        <rFont val="Cambria"/>
        <family val="1"/>
      </rPr>
      <t>(R$)</t>
    </r>
  </si>
  <si>
    <r>
      <rPr>
        <sz val="11"/>
        <color rgb="FF231F20"/>
        <rFont val="Cambria"/>
        <family val="1"/>
      </rPr>
      <t>Subtotal (A + B +C+ D + E)</t>
    </r>
  </si>
  <si>
    <r>
      <rPr>
        <sz val="11"/>
        <color rgb="FF231F20"/>
        <rFont val="Cambria"/>
        <family val="1"/>
      </rPr>
      <t>Valor total por empregado</t>
    </r>
  </si>
  <si>
    <t>Data base da categoria (dia/mês/ano)</t>
  </si>
  <si>
    <t>Classificação Brasileira de Ocupações (CBO)</t>
  </si>
  <si>
    <t>Categoria profissional (vinculada á execução contratual)</t>
  </si>
  <si>
    <r>
      <rPr>
        <b/>
        <u/>
        <sz val="11"/>
        <color rgb="FF231F20"/>
        <rFont val="Cambria"/>
        <family val="1"/>
      </rPr>
      <t xml:space="preserve">Mão-de-obra
</t>
    </r>
    <r>
      <rPr>
        <sz val="11"/>
        <color rgb="FF231F20"/>
        <rFont val="Cambria"/>
        <family val="1"/>
      </rPr>
      <t>Mão-de-obra vinculada á execução contratual:</t>
    </r>
  </si>
  <si>
    <t>Salário Normativo da Categoria Profissional</t>
  </si>
  <si>
    <t>Salário base</t>
  </si>
  <si>
    <t>Total da Remuneração</t>
  </si>
  <si>
    <t>13º (décimo terceiro) Salário</t>
  </si>
  <si>
    <t>Férias e Adicional de Férias</t>
  </si>
  <si>
    <r>
      <rPr>
        <b/>
        <sz val="11"/>
        <color rgb="FF231F20"/>
        <rFont val="Cambria"/>
        <family val="1"/>
      </rPr>
      <t xml:space="preserve">Submódulo 2.2 </t>
    </r>
    <r>
      <rPr>
        <sz val="11"/>
        <color rgb="FF231F20"/>
        <rFont val="Cambria"/>
        <family val="1"/>
      </rPr>
      <t xml:space="preserve">- Encargos Previdencia'rios (GPS), Fundo de Garantia por Tempo de Serviço (FGTS) e outras contribuições </t>
    </r>
  </si>
  <si>
    <t>Salário educação</t>
  </si>
  <si>
    <r>
      <rPr>
        <b/>
        <sz val="11"/>
        <color rgb="FF231F20"/>
        <rFont val="Cambria"/>
        <family val="1"/>
      </rPr>
      <t xml:space="preserve">Submódulo 2.3 </t>
    </r>
    <r>
      <rPr>
        <sz val="11"/>
        <color rgb="FF231F20"/>
        <rFont val="Cambria"/>
        <family val="1"/>
      </rPr>
      <t>- Benefícios Mensais e Diários</t>
    </r>
  </si>
  <si>
    <t>Assistência Médica e Familiar</t>
  </si>
  <si>
    <t>Aviso prévio indenizado</t>
  </si>
  <si>
    <t>Aviso prévio trabalhado</t>
  </si>
  <si>
    <r>
      <rPr>
        <b/>
        <sz val="11"/>
        <color rgb="FF231F20"/>
        <rFont val="Cambria"/>
        <family val="1"/>
      </rPr>
      <t xml:space="preserve">Módulo 2: Encargos e Benefícios Anuais, Mensais e Diários Submódulo 2.1 </t>
    </r>
    <r>
      <rPr>
        <sz val="11"/>
        <color rgb="FF231F20"/>
        <rFont val="Cambria"/>
        <family val="1"/>
      </rPr>
      <t>- 13º (décimo terceiro) Salário, Férias e Adicional de Férias</t>
    </r>
  </si>
  <si>
    <t>Incidência do FGTS sobre aviso previo indenizado</t>
  </si>
  <si>
    <t>Multa sobre FGTS e contribuições sociais sobre o aviso prévio indenizado</t>
  </si>
  <si>
    <t>Incidência dos encargos do submódulo 2 2 sobre o aviso prévio trabalhado</t>
  </si>
  <si>
    <t>Férias e terço constitucional de férias</t>
  </si>
  <si>
    <t>Ausência por doença</t>
  </si>
  <si>
    <t>Ausência por acidente de trabalho</t>
  </si>
  <si>
    <t>Multa sobre FGTS e contribuições sociais sobre o aviso prévio trabalhado</t>
  </si>
  <si>
    <r>
      <rPr>
        <b/>
        <sz val="11"/>
        <color rgb="FF231F20"/>
        <rFont val="Cambria"/>
        <family val="1"/>
      </rPr>
      <t xml:space="preserve">Submódulo 4.1 </t>
    </r>
    <r>
      <rPr>
        <sz val="11"/>
        <color rgb="FF231F20"/>
        <rFont val="Cambria"/>
        <family val="1"/>
      </rPr>
      <t>- Ausências Legais</t>
    </r>
  </si>
  <si>
    <t>Módulo 6 - Custos indiretos, tributos e lucro</t>
  </si>
  <si>
    <t>5143-20</t>
  </si>
  <si>
    <t>TOTAL</t>
  </si>
  <si>
    <t>C1</t>
  </si>
  <si>
    <t>Auxíilio-Refeição/Alimentação</t>
  </si>
  <si>
    <t>Módulo 1 - Composição da remuneração</t>
  </si>
  <si>
    <t>Módulo 2 - - Encargos e Beneficios Anuais, Mensais e Diários</t>
  </si>
  <si>
    <t>Módulo 3 - Provisão para Rescisão</t>
  </si>
  <si>
    <t>Módulo 4 - Custo de Reposição do Profissional Ausente</t>
  </si>
  <si>
    <t>Módulo 5 - Insumos Diversos</t>
  </si>
  <si>
    <t>Valor(R$)</t>
  </si>
  <si>
    <t>B</t>
  </si>
  <si>
    <t>VALOR MENSAL</t>
  </si>
  <si>
    <t>Materiais</t>
  </si>
  <si>
    <t>Quadro-Resumo do valor mensal dos serviços</t>
  </si>
  <si>
    <t xml:space="preserve">VALOR 12 MESES </t>
  </si>
  <si>
    <t>QTD DE POSTOS</t>
  </si>
  <si>
    <r>
      <t xml:space="preserve">Valor proposto por
</t>
    </r>
    <r>
      <rPr>
        <b/>
        <sz val="11"/>
        <color rgb="FF231F20"/>
        <rFont val="Cambria"/>
        <family val="1"/>
      </rPr>
      <t xml:space="preserve">empregado </t>
    </r>
  </si>
  <si>
    <t>TIPO DE SERVIÇO</t>
  </si>
  <si>
    <t>TOTAL:</t>
  </si>
  <si>
    <t>G</t>
  </si>
  <si>
    <t>H</t>
  </si>
  <si>
    <t xml:space="preserve">RAT </t>
  </si>
  <si>
    <t>PIS</t>
  </si>
  <si>
    <t>C2</t>
  </si>
  <si>
    <t>COFINS</t>
  </si>
  <si>
    <t>Tributos Lucro Presumido</t>
  </si>
  <si>
    <t>13º (décimo terceiro) Salário, Férias e Adicional de Férias</t>
  </si>
  <si>
    <t>C</t>
  </si>
  <si>
    <t>Desconto 6% Vale Transporte</t>
  </si>
  <si>
    <t>44h Semanais de Segunda a Sexta</t>
  </si>
  <si>
    <t>Servente de Limpeza</t>
  </si>
  <si>
    <t>Adicional de insalubridade</t>
  </si>
  <si>
    <t>MOTORISTA</t>
  </si>
  <si>
    <t>VIGIA</t>
  </si>
  <si>
    <t>VIGIA RONDANTE</t>
  </si>
  <si>
    <t>AUXILIAR DE SERVIÇOS GERAIS</t>
  </si>
  <si>
    <t>AUXILIAR DE SERVIÇOS ESCOLARES</t>
  </si>
  <si>
    <t>MECÂNICO</t>
  </si>
  <si>
    <t>-</t>
  </si>
  <si>
    <t>30h Semanais de Segunda a Sexta</t>
  </si>
  <si>
    <t>7823-05</t>
  </si>
  <si>
    <t>5174-20</t>
  </si>
  <si>
    <t>3311-10</t>
  </si>
  <si>
    <t>INSABLUBRIDADE</t>
  </si>
  <si>
    <t>9144-05</t>
  </si>
  <si>
    <t>Adicional de pericolusidade</t>
  </si>
  <si>
    <t>Adicional de periculisidade</t>
  </si>
  <si>
    <r>
      <rPr>
        <sz val="11"/>
        <color rgb="FF231F20"/>
        <rFont val="Calibri"/>
        <family val="2"/>
      </rPr>
      <t>Óculos de Proteção</t>
    </r>
  </si>
  <si>
    <r>
      <rPr>
        <sz val="11"/>
        <color rgb="FF231F20"/>
        <rFont val="Calibri"/>
        <family val="2"/>
      </rPr>
      <t>Avental plástico/PVC</t>
    </r>
  </si>
  <si>
    <r>
      <rPr>
        <sz val="11"/>
        <color rgb="FF231F20"/>
        <rFont val="Calibri"/>
        <family val="2"/>
      </rPr>
      <t xml:space="preserve">Bota de borracha </t>
    </r>
    <r>
      <rPr>
        <b/>
        <sz val="11"/>
        <color rgb="FF231F20"/>
        <rFont val="Calibri"/>
        <family val="2"/>
      </rPr>
      <t>unidade</t>
    </r>
  </si>
  <si>
    <r>
      <rPr>
        <sz val="11"/>
        <color rgb="FF231F20"/>
        <rFont val="Calibri"/>
        <family val="2"/>
      </rPr>
      <t>Máscara N-95</t>
    </r>
    <r>
      <rPr>
        <b/>
        <sz val="11"/>
        <color rgb="FF231F20"/>
        <rFont val="Calibri"/>
        <family val="2"/>
      </rPr>
      <t>* unidade</t>
    </r>
  </si>
  <si>
    <r>
      <rPr>
        <sz val="11"/>
        <color rgb="FF231F20"/>
        <rFont val="Calibri"/>
        <family val="2"/>
      </rPr>
      <t xml:space="preserve">EPI 411 - Luva de PVC cano médio </t>
    </r>
    <r>
      <rPr>
        <b/>
        <sz val="11"/>
        <color rgb="FF231F20"/>
        <rFont val="Calibri"/>
        <family val="2"/>
      </rPr>
      <t>par</t>
    </r>
  </si>
  <si>
    <r>
      <rPr>
        <b/>
        <sz val="11"/>
        <color rgb="FF231F20"/>
        <rFont val="Calibri"/>
        <family val="2"/>
      </rPr>
      <t>VALOR
TOTAL MENSAL</t>
    </r>
  </si>
  <si>
    <r>
      <rPr>
        <b/>
        <sz val="11"/>
        <color rgb="FF231F20"/>
        <rFont val="Calibri"/>
        <family val="2"/>
      </rPr>
      <t>VALOR UNITARIO</t>
    </r>
  </si>
  <si>
    <r>
      <rPr>
        <b/>
        <sz val="11"/>
        <color rgb="FF231F20"/>
        <rFont val="Calibri"/>
        <family val="2"/>
      </rPr>
      <t>VIDA ÚTIL (MESES)</t>
    </r>
  </si>
  <si>
    <r>
      <rPr>
        <b/>
        <sz val="11"/>
        <color rgb="FF231F20"/>
        <rFont val="Calibri"/>
        <family val="2"/>
      </rPr>
      <t>EPI'S</t>
    </r>
  </si>
  <si>
    <r>
      <rPr>
        <b/>
        <sz val="11"/>
        <color rgb="FF231F20"/>
        <rFont val="Calibri"/>
        <family val="2"/>
      </rPr>
      <t>UNIFORMES</t>
    </r>
  </si>
  <si>
    <r>
      <rPr>
        <b/>
        <sz val="11"/>
        <color rgb="FF231F20"/>
        <rFont val="Arial"/>
        <family val="2"/>
      </rPr>
      <t>TOTAL DE FUNC. ESTIMADOS</t>
    </r>
  </si>
  <si>
    <r>
      <rPr>
        <b/>
        <sz val="11"/>
        <color rgb="FF231F20"/>
        <rFont val="Arial"/>
        <family val="2"/>
      </rPr>
      <t>VALOR MESNAL EQUIPAMENTOS</t>
    </r>
  </si>
  <si>
    <r>
      <rPr>
        <sz val="11"/>
        <color rgb="FF231F20"/>
        <rFont val="Arial"/>
        <family val="2"/>
      </rPr>
      <t>QUINZENAL</t>
    </r>
  </si>
  <si>
    <r>
      <rPr>
        <sz val="11"/>
        <color rgb="FF231F20"/>
        <rFont val="Arial"/>
        <family val="2"/>
      </rPr>
      <t>LAVADORA E ENCERADEIRA para piso</t>
    </r>
  </si>
  <si>
    <r>
      <rPr>
        <sz val="11"/>
        <color rgb="FF231F20"/>
        <rFont val="Arial"/>
        <family val="2"/>
      </rPr>
      <t>ANUAL</t>
    </r>
  </si>
  <si>
    <r>
      <rPr>
        <sz val="11"/>
        <color rgb="FF231F20"/>
        <rFont val="Arial"/>
        <family val="2"/>
      </rPr>
      <t>VASSOURA DE NYLON, tipo gari</t>
    </r>
  </si>
  <si>
    <t>VASSOURA DE NYLON, pequena</t>
  </si>
  <si>
    <t>RODO, COM BORRACHA DUPLA, medindo de 35 a 40
cm,   suporte  em  pinus  estufado,   cabo  arredondado, polido,     colocado     e     inclinado     com     1,20m     de comprimento, com 02 tiras  de borracha  preta, medindo de 35 a 40 cm, 2 mm de espessura e 3,5cm de largura, sendo 1,5cm, embutido e 2,0cm salientes (unidades).</t>
  </si>
  <si>
    <r>
      <rPr>
        <sz val="11"/>
        <color rgb="FF231F20"/>
        <rFont val="Arial"/>
        <family val="2"/>
      </rPr>
      <t>RODO LIMPA TUDO (suporte para esponja limpa tudo)</t>
    </r>
  </si>
  <si>
    <r>
      <rPr>
        <sz val="11"/>
        <color rgb="FF231F20"/>
        <rFont val="Arial"/>
        <family val="2"/>
      </rPr>
      <t>PÁ DE LIXO c/ cabo longo</t>
    </r>
  </si>
  <si>
    <t>MOP, REFIL (ÚMIDO)cabeleireira em algodão   ou
viscose, 340g</t>
  </si>
  <si>
    <r>
      <rPr>
        <sz val="11"/>
        <color rgb="FF231F20"/>
        <rFont val="Arial"/>
        <family val="2"/>
      </rPr>
      <t>MOP LIMPEZA SECA</t>
    </r>
  </si>
  <si>
    <r>
      <rPr>
        <sz val="11"/>
        <color rgb="FF231F20"/>
        <rFont val="Arial"/>
        <family val="2"/>
      </rPr>
      <t>BIANUAL</t>
    </r>
  </si>
  <si>
    <t>MANGUEIRA EM 30 M em material resistente aramado</t>
  </si>
  <si>
    <t>LAVADORA DE ALTA PRESSÃO - "WAP"</t>
  </si>
  <si>
    <t>ESCOVA,  FORMATO  OVAL,  manual,  base  resistente, medindo   7   x   13cm,   cerdas   em   nylon   de   2,5   cm (tolerância nas medidas de 5%); a escova deverá ter no mínimo 50 tufos (cada tufo deverá conter no mínimo 50
cerdas rígidas)</t>
  </si>
  <si>
    <t>ESCOVA   PARA   BANHEIRO,   para   limpeza   de   vaso sanitário,   com  suporte  material:  suporte  em  plástico com  base  emborrachada,  com  cabo  de  plástico  e  a ponta  emborrachada  com  um  furo  para  pendurá-lo  se
necessário, escova com cerdas resistentes.</t>
  </si>
  <si>
    <t>DESENTUPIDOR  PARA  PIA,  em  borracha  resistente, com    boa    sucção,    cabo    emborrachado,    medindo aproximadamente 8 cm de cabo.</t>
  </si>
  <si>
    <t>DESENTUPIDOR     PARA     BANHEIRO,     para     vaso
sanitário,    com    borracha    resistente,    boa    sucção, proteção  plástica,  cabo  de  madeira  colocado,  medindo 1 metro</t>
  </si>
  <si>
    <r>
      <rPr>
        <sz val="11"/>
        <color rgb="FF231F20"/>
        <rFont val="Arial"/>
        <family val="2"/>
      </rPr>
      <t>CARRO para transporte de lixo</t>
    </r>
  </si>
  <si>
    <r>
      <rPr>
        <sz val="11"/>
        <color rgb="FF231F20"/>
        <rFont val="Arial"/>
        <family val="2"/>
      </rPr>
      <t>CARRO FUNCIONAL (ou carro de utilidades)</t>
    </r>
  </si>
  <si>
    <t>BALDE EM PLÁSTICO, CAPACIDADE MÍNIMA DE 10 L,
com alça e borda reforçada, produzido com plástico de alta resistência</t>
  </si>
  <si>
    <r>
      <rPr>
        <b/>
        <sz val="11"/>
        <color rgb="FF231F20"/>
        <rFont val="Arial"/>
        <family val="2"/>
      </rPr>
      <t>VALOR TOTAL MENSAL</t>
    </r>
  </si>
  <si>
    <r>
      <rPr>
        <b/>
        <sz val="11"/>
        <color rgb="FF231F20"/>
        <rFont val="Arial"/>
        <family val="2"/>
      </rPr>
      <t>VALOR UNITARIO</t>
    </r>
  </si>
  <si>
    <r>
      <rPr>
        <b/>
        <sz val="11"/>
        <color rgb="FF231F20"/>
        <rFont val="Arial"/>
        <family val="2"/>
      </rPr>
      <t>CONSUMO</t>
    </r>
  </si>
  <si>
    <r>
      <rPr>
        <b/>
        <sz val="11"/>
        <color rgb="FF231F20"/>
        <rFont val="Arial"/>
        <family val="2"/>
      </rPr>
      <t>QUANTIDADE MENSAL TOTAL (UN.)</t>
    </r>
  </si>
  <si>
    <r>
      <rPr>
        <b/>
        <sz val="11"/>
        <color rgb="FF231F20"/>
        <rFont val="Arial"/>
        <family val="2"/>
      </rPr>
      <t>QTD MENSAL</t>
    </r>
  </si>
  <si>
    <r>
      <rPr>
        <b/>
        <sz val="11"/>
        <color rgb="FF231F20"/>
        <rFont val="Arial"/>
        <family val="2"/>
      </rPr>
      <t>EQUPAMENTOS</t>
    </r>
  </si>
  <si>
    <r>
      <rPr>
        <b/>
        <sz val="11"/>
        <color rgb="FF231F20"/>
        <rFont val="Arial"/>
        <family val="2"/>
      </rPr>
      <t>ITEM</t>
    </r>
  </si>
  <si>
    <r>
      <rPr>
        <b/>
        <sz val="11"/>
        <color rgb="FF231F20"/>
        <rFont val="Arial"/>
        <family val="2"/>
      </rPr>
      <t>QUANTIDADE DE FUNCIONÁRIOS ESTIMADOS</t>
    </r>
  </si>
  <si>
    <r>
      <rPr>
        <sz val="11"/>
        <color rgb="FF231F20"/>
        <rFont val="Arial"/>
        <family val="2"/>
      </rPr>
      <t>MENSAL</t>
    </r>
  </si>
  <si>
    <r>
      <rPr>
        <sz val="11"/>
        <color rgb="FF231F20"/>
        <rFont val="Arial"/>
        <family val="2"/>
      </rPr>
      <t>Unidades</t>
    </r>
  </si>
  <si>
    <r>
      <rPr>
        <sz val="11"/>
        <color rgb="FF231F20"/>
        <rFont val="Arial"/>
        <family val="2"/>
      </rPr>
      <t>Fibra para limpeza pesada</t>
    </r>
  </si>
  <si>
    <r>
      <rPr>
        <sz val="11"/>
        <color rgb="FF231F20"/>
        <rFont val="Arial"/>
        <family val="2"/>
      </rPr>
      <t>Litros</t>
    </r>
  </si>
  <si>
    <r>
      <rPr>
        <sz val="11"/>
        <color rgb="FF231F20"/>
        <rFont val="Arial"/>
        <family val="2"/>
      </rPr>
      <t>Saponáceo em pó</t>
    </r>
  </si>
  <si>
    <r>
      <rPr>
        <sz val="11"/>
        <color rgb="FF231F20"/>
        <rFont val="Arial"/>
        <family val="2"/>
      </rPr>
      <t>Fardo</t>
    </r>
  </si>
  <si>
    <r>
      <rPr>
        <sz val="11"/>
        <color rgb="FF231F20"/>
        <rFont val="Arial"/>
        <family val="2"/>
      </rPr>
      <t>Sacos de lixo reciclável - 100 litros na cor azul</t>
    </r>
  </si>
  <si>
    <r>
      <rPr>
        <sz val="11"/>
        <color rgb="FF231F20"/>
        <rFont val="Arial"/>
        <family val="2"/>
      </rPr>
      <t>Sacos de lixo reciclável - 60 litros na cor azul</t>
    </r>
  </si>
  <si>
    <r>
      <rPr>
        <sz val="11"/>
        <color rgb="FF231F20"/>
        <rFont val="Arial"/>
        <family val="2"/>
      </rPr>
      <t>Saco para lixo domiciliar - 100L na cor preta</t>
    </r>
  </si>
  <si>
    <r>
      <rPr>
        <sz val="11"/>
        <color rgb="FF231F20"/>
        <rFont val="Arial"/>
        <family val="2"/>
      </rPr>
      <t>Saco para lixo domiciliar - 60L na cor preta</t>
    </r>
  </si>
  <si>
    <r>
      <rPr>
        <sz val="11"/>
        <color rgb="FF231F20"/>
        <rFont val="Arial"/>
        <family val="2"/>
      </rPr>
      <t>Sabão em barra com glicerina</t>
    </r>
  </si>
  <si>
    <r>
      <rPr>
        <sz val="11"/>
        <color rgb="FF231F20"/>
        <rFont val="Arial"/>
        <family val="2"/>
      </rPr>
      <t>Panos de limpeza identificados de acordo com
sua finalidade</t>
    </r>
  </si>
  <si>
    <r>
      <rPr>
        <sz val="11"/>
        <color rgb="FF231F20"/>
        <rFont val="Arial"/>
        <family val="2"/>
      </rPr>
      <t>Limpador multiuso</t>
    </r>
  </si>
  <si>
    <r>
      <rPr>
        <sz val="11"/>
        <color rgb="FF231F20"/>
        <rFont val="Arial"/>
        <family val="2"/>
      </rPr>
      <t>Limpa piso cerâmico concentrado</t>
    </r>
  </si>
  <si>
    <r>
      <rPr>
        <sz val="11"/>
        <color rgb="FF231F20"/>
        <rFont val="Arial"/>
        <family val="2"/>
      </rPr>
      <t>Flanela 100% algodão</t>
    </r>
  </si>
  <si>
    <r>
      <rPr>
        <sz val="11"/>
        <color rgb="FF231F20"/>
        <rFont val="Arial"/>
        <family val="2"/>
      </rPr>
      <t>Esponja dupla face (lado amarelo - espuma de poliuretano com bactericida / lado verde - fibras
sintéticas com abrasivo)</t>
    </r>
  </si>
  <si>
    <r>
      <rPr>
        <sz val="11"/>
        <color rgb="FF231F20"/>
        <rFont val="Arial"/>
        <family val="2"/>
      </rPr>
      <t>Detergente líquido</t>
    </r>
  </si>
  <si>
    <r>
      <rPr>
        <sz val="11"/>
        <color rgb="FF231F20"/>
        <rFont val="Arial"/>
        <family val="2"/>
      </rPr>
      <t>Litros diluidos</t>
    </r>
  </si>
  <si>
    <r>
      <rPr>
        <sz val="11"/>
        <color rgb="FF231F20"/>
        <rFont val="Arial"/>
        <family val="2"/>
      </rPr>
      <t>Desinfetante líquido com ação germicida</t>
    </r>
  </si>
  <si>
    <r>
      <rPr>
        <sz val="11"/>
        <color rgb="FF231F20"/>
        <rFont val="Arial"/>
        <family val="2"/>
      </rPr>
      <t>Cera líquida incolor com silicone</t>
    </r>
  </si>
  <si>
    <r>
      <rPr>
        <sz val="11"/>
        <color rgb="FF231F20"/>
        <rFont val="Arial"/>
        <family val="2"/>
      </rPr>
      <t>Água sanitária - Hipoclorito de sódio 1,0% p/p.
Princípio ativo, hidróxido de sódio, carbonato de sódio e água 1 litro.</t>
    </r>
  </si>
  <si>
    <r>
      <rPr>
        <b/>
        <sz val="11"/>
        <color rgb="FF231F20"/>
        <rFont val="Arial"/>
        <family val="2"/>
      </rPr>
      <t>VALOR
TOTAL</t>
    </r>
  </si>
  <si>
    <r>
      <rPr>
        <b/>
        <sz val="11"/>
        <color rgb="FF231F20"/>
        <rFont val="Arial"/>
        <family val="2"/>
      </rPr>
      <t>VALOR
UNITARIO</t>
    </r>
  </si>
  <si>
    <r>
      <rPr>
        <b/>
        <sz val="11"/>
        <color rgb="FF231F20"/>
        <rFont val="Arial"/>
        <family val="2"/>
      </rPr>
      <t>UNIDADE DE MEDIDA</t>
    </r>
  </si>
  <si>
    <r>
      <rPr>
        <b/>
        <sz val="11"/>
        <color rgb="FF231F20"/>
        <rFont val="Arial"/>
        <family val="2"/>
      </rPr>
      <t>QUANTIDADE
MENSAL</t>
    </r>
  </si>
  <si>
    <r>
      <rPr>
        <b/>
        <sz val="11"/>
        <color rgb="FF231F20"/>
        <rFont val="Arial"/>
        <family val="2"/>
      </rPr>
      <t>MATERIAL DE LIMPEZA</t>
    </r>
  </si>
  <si>
    <t xml:space="preserve">MATERIAIS DE CONSUMO MENSAL DE LIMPEZA </t>
  </si>
  <si>
    <t>VALOR MENSAL POR FUNCIONÁRIO</t>
  </si>
  <si>
    <t>VALOR MENSAL  POR FUNCIONÁRIO</t>
  </si>
  <si>
    <t>Guarda chuvas</t>
  </si>
  <si>
    <t xml:space="preserve">Chave de impacto </t>
  </si>
  <si>
    <t>Caixa de ferramenta para uso mecânico</t>
  </si>
  <si>
    <t xml:space="preserve"> Protetor auricular</t>
  </si>
  <si>
    <t>Capacete</t>
  </si>
  <si>
    <t>Colete refletivo</t>
  </si>
  <si>
    <t>Botinas</t>
  </si>
  <si>
    <t>Cones de sinalização</t>
  </si>
  <si>
    <t>Luva malha tricotada</t>
  </si>
  <si>
    <t>Respirador descartavel</t>
  </si>
  <si>
    <t>Clipe de Plástico Para Luvas</t>
  </si>
  <si>
    <t>Colete de Sinalização Rfx Duplas Verde</t>
  </si>
  <si>
    <t>Sapato Feminino Elástico Sem Bico Pu Couro</t>
  </si>
  <si>
    <t>Fita Zebrada para Demarcação</t>
  </si>
  <si>
    <t>Sapato Cadarço Biqueira de aço Bid Couro</t>
  </si>
  <si>
    <t>Pasta Desengraxante Para As Mãos</t>
  </si>
  <si>
    <t>Antisséptico Gel</t>
  </si>
  <si>
    <t>CONSUMO SEMESTRAL</t>
  </si>
  <si>
    <t>UNIFORMES 
 FORNECIDO PELA EMPRESA</t>
  </si>
  <si>
    <t xml:space="preserve">EQUIPAMENTOS/UTENSÍLIOS </t>
  </si>
  <si>
    <t>ITEM</t>
  </si>
  <si>
    <t xml:space="preserve">Avental descartável* </t>
  </si>
  <si>
    <t xml:space="preserve">Máscara escudo facial - </t>
  </si>
  <si>
    <t>Máscara descartável</t>
  </si>
  <si>
    <t>Luva descartável</t>
  </si>
  <si>
    <t>Camiseta malha manga curta                              FORNECER A  (CADA 6 MESES)</t>
  </si>
  <si>
    <t>Camiseta malha manga longa                            FORNECER A  (CADA 6 MESES)</t>
  </si>
  <si>
    <t xml:space="preserve">Calça em tecido misto                                          FORNECER A  (CADA 6 MESES) </t>
  </si>
  <si>
    <t xml:space="preserve">Jaleco                                                                           FORNECER A  (CADA 6 MESES) </t>
  </si>
  <si>
    <t>Sapato de segurança                                             FORNECER A  (CADA 6 MESES)</t>
  </si>
  <si>
    <t>Camisa social                                                          FORNECER A  (CADA 6 MESES)</t>
  </si>
  <si>
    <t>Calça social                                                             FORNECER A  (CADA 6 MESES)</t>
  </si>
  <si>
    <t>Meia em algodão, tipo soquete                    FORNECER A  (CADA 6 MESES)</t>
  </si>
  <si>
    <t>Chapéu em tecido, AUSTRALIANO, com abas laterais      FORNECER A  (CADA 6 MESES)</t>
  </si>
  <si>
    <t>Bota Borracha PVC impermeável com forro, emborrachado, solado antiderrapante.    FORNECER A  (CADA 6 MESES)</t>
  </si>
  <si>
    <t>Capa para chuva forrada de PVC     FORNECER A  (CADA 6 MESES)</t>
  </si>
  <si>
    <t>Porta crachá transparente   FORNECER A  (CADA 6 MESES)</t>
  </si>
  <si>
    <t>Cordão personalizado para crachá, com prendedor tipo jacaré  FORNECER A  (CADA 6 MESES)</t>
  </si>
  <si>
    <t>Calça Social/JEANS com elástico                             FORNECER A  (CADA 6 MESES)</t>
  </si>
  <si>
    <t>Macacão Brim mecânico serviços             FORNECER A  (CADA 6 MESES)</t>
  </si>
  <si>
    <t>Sapato social                                                     FORNECER A  (CADA 6 MESES)</t>
  </si>
  <si>
    <t>Calçado Profissional Softwork BB60 com Antiderrapante       FORNECER A  (CADA 6 MESES)</t>
  </si>
  <si>
    <t>Conjunto Masculino em Tecido Oxford para Serviços Gerais Jaleco Aberto com Botões  FORNECER A  (CADA 6 MESES)</t>
  </si>
  <si>
    <t>Calça Brim Pesado Cinza com Refletivo              FORNECER A  (CADA 6 MESES)</t>
  </si>
  <si>
    <t>Avental                         FORNECER A  (CADA 6 MESES)</t>
  </si>
  <si>
    <t>Camiseta gola polo          FORNECER A  (CADA 6 MESES)</t>
  </si>
  <si>
    <t>Gravata        FORNECER A  (CADA 6 MESES)</t>
  </si>
  <si>
    <t>Boné árabe para proteção solar   FORNECER A  (CADA 6 MESES)</t>
  </si>
  <si>
    <t>Jaleco Brim Manga Curta Com 3 Bolsos   FORNECER A  (CADA 6 MESES)</t>
  </si>
  <si>
    <t>Avental Monitor Recreador  FORNECER A  (CADA 6 MESES)</t>
  </si>
  <si>
    <t>Cinto couro Preto Com Fivela   FORNECER A  (CADA 6 MESES)</t>
  </si>
  <si>
    <t>Jaqueta de frio   FORNECER A  (CADA 6 MESES)</t>
  </si>
  <si>
    <t>Mochila  FORNECER A  (CADA 6 MESES)</t>
  </si>
  <si>
    <t>Boné Aba Curva  FORNECER A  (CADA 6 MESES)</t>
  </si>
  <si>
    <t>Bone Preto Vigia  FORNECER A  (CADA 6 MESES)</t>
  </si>
  <si>
    <t>Meia cano longo   FORNECER A  (CADA 6 MESES)</t>
  </si>
  <si>
    <t>Calca Tactel   FORNECER A  (CADA 6 MESES)</t>
  </si>
  <si>
    <t>CONSUMO ANUAL POR FUNCIONARIO</t>
  </si>
  <si>
    <t>Papel toalha</t>
  </si>
  <si>
    <t>MENSAL FUNCIONARIO</t>
  </si>
  <si>
    <t>TOTAL EQUIPAMENTOS E IPIS</t>
  </si>
  <si>
    <t xml:space="preserve">Protetor Solar </t>
  </si>
  <si>
    <t>Protetor Solar Fps 90</t>
  </si>
  <si>
    <t xml:space="preserve">Macaco jacaré para mecanico </t>
  </si>
  <si>
    <t>quantidade</t>
  </si>
  <si>
    <t>Chave de roda</t>
  </si>
  <si>
    <t>Protetor Lateral Carro Com Ima</t>
  </si>
  <si>
    <t>Compressor de ar eletrico 100L 2hp 127V/220V</t>
  </si>
  <si>
    <t>kit ferrmentas profissionais</t>
  </si>
  <si>
    <t>carinho para armazenar ferramentas 3 gavetas</t>
  </si>
  <si>
    <t>Luva de couro profissional</t>
  </si>
  <si>
    <t>kit de alicates</t>
  </si>
  <si>
    <t>cavalete de apoio</t>
  </si>
  <si>
    <t>torquimetro</t>
  </si>
  <si>
    <t>carregador de bateria portatil</t>
  </si>
  <si>
    <t>Casaco                           FORNECER A  (CADA 6 MESES)</t>
  </si>
  <si>
    <t>Meia fina classica social                  FORNECER A  (CADA 6 MESES)</t>
  </si>
  <si>
    <t>Camisa malha fina manga curta                              FORNECER A  (CADA 6 MESES)</t>
  </si>
  <si>
    <t>Camisa malha grossa                   FORNECER A  (CADA 6 MESES)</t>
  </si>
  <si>
    <t>Camisa malha fria  manga longa                            FORNECER A  (CADA 6 MESES)</t>
  </si>
  <si>
    <t>Terno social                                                             FORNECER A  (CADA 6 MESES)</t>
  </si>
  <si>
    <t>Cinto tatico  FORNECER A  (CADA 6 MESES)</t>
  </si>
  <si>
    <t>Colete vigia  FORNECER A  (CADA 6 MESES)</t>
  </si>
  <si>
    <t>Radio comunicador        FORNECER A  (CADA 6 MESES)</t>
  </si>
  <si>
    <t>Bastão retratil FORNECER A  (CADA 6 MESES)</t>
  </si>
  <si>
    <t>EQUIPAMENTOS MOTORISTA</t>
  </si>
  <si>
    <t xml:space="preserve">EQUIPAMENTOS VIGIA </t>
  </si>
  <si>
    <t>CAIXA DE FERRAMENTA</t>
  </si>
  <si>
    <t>Almofada para acento (CADA 6 MESES)</t>
  </si>
  <si>
    <t>Oculos de sol</t>
  </si>
  <si>
    <t>Protetor solar                  FORNECER A  (CADA 6 MESES)</t>
  </si>
  <si>
    <t xml:space="preserve"> Bota cano longo                    FORNECER A  (CADA 6 MESES)</t>
  </si>
  <si>
    <t>Touca de algodão  FORNECER A  (CADA 6 MESES)</t>
  </si>
  <si>
    <t>UNIFORMES  VIGIA E MOTORISTA
 FORNECIDO PELA EMPRESA</t>
  </si>
  <si>
    <t>Blusa termica UV  FORNECER A  (CADA 6 MESES)</t>
  </si>
  <si>
    <t xml:space="preserve">Encosto Massageador para motorista  </t>
  </si>
  <si>
    <t>Luva de proteção              (CADA 6 MESES)</t>
  </si>
  <si>
    <t xml:space="preserve">Capacete de proteção   </t>
  </si>
  <si>
    <t>Oculos de proteção   (CADA 6 MESES)</t>
  </si>
  <si>
    <t>Kit Calça e camisa slim FORNECER A  (CADA 6 MESES)</t>
  </si>
  <si>
    <t>Colete a prova de bala   FORNECER A  (CADA 6 MESES)</t>
  </si>
  <si>
    <t>Luvas tática     FORNECER A  (CADA 6 MESES)</t>
  </si>
  <si>
    <t>UNIFORMES AUXILIAR ESCOLAR
 FORNECIDO PELA EMPRESA</t>
  </si>
  <si>
    <t xml:space="preserve">Material didatico escolar </t>
  </si>
  <si>
    <t>sapatenis</t>
  </si>
  <si>
    <t>Tablete para tarefas didaticas</t>
  </si>
  <si>
    <t>Organizador de mesa portatil</t>
  </si>
  <si>
    <t>Luvas de segurança</t>
  </si>
  <si>
    <t>caixa de armazenameto didatico</t>
  </si>
  <si>
    <t>Luva de segurança látex (Cano Longo)</t>
  </si>
  <si>
    <t>Calçado de segurança tipo botina sem biqueira</t>
  </si>
  <si>
    <t>Protetor Respiratório Tipo Peça Semifacial:</t>
  </si>
  <si>
    <t>Cinta para apoio lombar</t>
  </si>
  <si>
    <t>Calçado de segurança tipo botina para baixa temperatura</t>
  </si>
  <si>
    <t>kit roupas para atividades fisicas</t>
  </si>
  <si>
    <t>Vestimenta de segurança tipo calça (baixa temperatura</t>
  </si>
  <si>
    <t>Avental de atersanato</t>
  </si>
  <si>
    <t>Colete refletivo monitor</t>
  </si>
  <si>
    <t>Camisa de  malha fria manga curta                              FORNECER A  (CADA 6 MESES)</t>
  </si>
  <si>
    <t>Camisa de malha fria manga longa                            FORNECER A  (CADA 6 MESES)</t>
  </si>
  <si>
    <t xml:space="preserve">Jaleco escolar                                                                          FORNECER A  (CADA 6 MESES) </t>
  </si>
  <si>
    <t>Sapato de segurançapara monitor escolar                                             FORNECER A  (CADA 6 MESES)</t>
  </si>
  <si>
    <t>Chapéu em tecido      FORNECER A  (CADA 6 MESES)</t>
  </si>
  <si>
    <t>Calça Social/JEANS                             FORNECER A  (CADA 6 MESES)</t>
  </si>
  <si>
    <t>Macacão serviços gerais        FORNECER A  (CADA 6 MESES)</t>
  </si>
  <si>
    <t>Sapato social    feminino                                                 FORNECER A  (CADA 6 MESES)</t>
  </si>
  <si>
    <t>Boné simples para proteção solar   FORNECER A  (CADA 6 MESES)</t>
  </si>
  <si>
    <t>Jaleco Manga Curta Com 3 Bolsos   FORNECER A  (CADA 6 MESES)</t>
  </si>
  <si>
    <t>Bone Preto   FORNECER A  (CADA 6 MESES)</t>
  </si>
  <si>
    <t>Kit Calçado Profissional Softwork BB60 com Antiderrapante       FORNECER A  (CADA 6 MESES)</t>
  </si>
  <si>
    <t>kit Conjunto Jaleco Aberto com Botões  FORNECER A  (CADA 6 MESES)</t>
  </si>
  <si>
    <t>kit Calça  Refletiva              FORNECER A  (CADA 6 MESES)</t>
  </si>
  <si>
    <t>Avental estapado escolar                        FORNECER A  (CADA 6 MESES)</t>
  </si>
  <si>
    <t>Camiseta gola polo malha grossa         FORNECER A  (CADA 6 MESES)</t>
  </si>
  <si>
    <t>luva simples</t>
  </si>
  <si>
    <t xml:space="preserve">Óculos de segurança </t>
  </si>
  <si>
    <t>luva de couro</t>
  </si>
  <si>
    <t>ISS</t>
  </si>
  <si>
    <t>C3</t>
  </si>
  <si>
    <t>TOTAL GERAL: R$ 21.150.345,98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</si>
</sst>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29" x14ac:knownFonts="1">
    <font>
      <sz val="10"/>
      <color rgb="FF000000"/>
      <name val="Times New Roman"/>
      <charset val="204"/>
    </font>
    <font>
      <b/>
      <sz val="11"/>
      <name val="Cambria"/>
      <family val="1"/>
    </font>
    <font>
      <sz val="11"/>
      <color rgb="FF231F20"/>
      <name val="Cambria"/>
      <family val="2"/>
    </font>
    <font>
      <sz val="11"/>
      <name val="Cambria"/>
      <family val="1"/>
    </font>
    <font>
      <b/>
      <sz val="11"/>
      <color rgb="FF231F20"/>
      <name val="Cambria"/>
      <family val="2"/>
    </font>
    <font>
      <b/>
      <u/>
      <sz val="11"/>
      <color rgb="FF231F20"/>
      <name val="Cambria"/>
      <family val="1"/>
    </font>
    <font>
      <sz val="11"/>
      <color rgb="FF231F20"/>
      <name val="Cambria"/>
      <family val="1"/>
    </font>
    <font>
      <b/>
      <sz val="11"/>
      <color rgb="FF231F20"/>
      <name val="Cambria"/>
      <family val="1"/>
    </font>
    <font>
      <sz val="10"/>
      <color rgb="FF000000"/>
      <name val="Times New Roman"/>
      <family val="1"/>
    </font>
    <font>
      <sz val="11"/>
      <name val="Cambria"/>
      <family val="1"/>
    </font>
    <font>
      <sz val="8"/>
      <name val="Times New Roman"/>
      <family val="1"/>
    </font>
    <font>
      <b/>
      <sz val="11"/>
      <name val="Cambria"/>
      <family val="1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name val="Times New Roman"/>
      <family val="1"/>
    </font>
    <font>
      <sz val="11"/>
      <name val="Arial"/>
      <family val="2"/>
    </font>
    <font>
      <sz val="11"/>
      <color rgb="FF231F20"/>
      <name val="Arial"/>
      <family val="2"/>
    </font>
    <font>
      <b/>
      <sz val="11"/>
      <name val="Arial"/>
      <family val="2"/>
    </font>
    <font>
      <b/>
      <sz val="11"/>
      <color rgb="FF231F20"/>
      <name val="Arial"/>
      <family val="2"/>
    </font>
    <font>
      <sz val="11"/>
      <color rgb="FF000000"/>
      <name val="Times New Roman"/>
      <family val="1"/>
    </font>
    <font>
      <b/>
      <sz val="11"/>
      <color rgb="FF355F92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231F20"/>
      <name val="Calibri"/>
      <family val="2"/>
    </font>
    <font>
      <b/>
      <sz val="11"/>
      <color rgb="FF231F20"/>
      <name val="Calibri"/>
      <family val="2"/>
    </font>
    <font>
      <b/>
      <sz val="14"/>
      <color rgb="FF000000"/>
      <name val="Times New Roman"/>
      <family val="1"/>
    </font>
    <font>
      <b/>
      <sz val="16"/>
      <color rgb="FF000000"/>
      <name val="Times New Roman"/>
      <family val="1"/>
    </font>
    <font>
      <sz val="8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C7C8CA"/>
      </patternFill>
    </fill>
    <fill>
      <patternFill patternType="solid">
        <fgColor rgb="FFB8DEE8"/>
      </patternFill>
    </fill>
  </fills>
  <borders count="21">
    <border>
      <left/>
      <right/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/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000000"/>
      </top>
      <bottom style="thin">
        <color rgb="FF000000"/>
      </bottom>
      <diagonal/>
    </border>
    <border>
      <left style="thin">
        <color rgb="FF231F2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31F20"/>
      </left>
      <right style="thin">
        <color rgb="FF231F2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231F2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231F20"/>
      </left>
      <right/>
      <top style="thin">
        <color rgb="FF231F20"/>
      </top>
      <bottom/>
      <diagonal/>
    </border>
    <border>
      <left style="thin">
        <color rgb="FF231F20"/>
      </left>
      <right/>
      <top/>
      <bottom style="thin">
        <color rgb="FF231F2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231F2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231F2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 applyAlignment="1">
      <alignment horizontal="left" vertical="top"/>
    </xf>
    <xf numFmtId="1" fontId="2" fillId="0" borderId="1" xfId="0" applyNumberFormat="1" applyFont="1" applyBorder="1" applyAlignment="1">
      <alignment horizontal="left" vertical="top" shrinkToFit="1"/>
    </xf>
    <xf numFmtId="0" fontId="3" fillId="0" borderId="0" xfId="0" applyFont="1" applyAlignment="1">
      <alignment horizontal="left" vertical="top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1" fontId="4" fillId="2" borderId="2" xfId="0" applyNumberFormat="1" applyFont="1" applyFill="1" applyBorder="1" applyAlignment="1">
      <alignment vertical="top" shrinkToFit="1"/>
    </xf>
    <xf numFmtId="0" fontId="3" fillId="2" borderId="2" xfId="0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10" fontId="0" fillId="0" borderId="2" xfId="0" applyNumberFormat="1" applyBorder="1" applyAlignment="1">
      <alignment wrapText="1"/>
    </xf>
    <xf numFmtId="10" fontId="8" fillId="0" borderId="2" xfId="0" applyNumberFormat="1" applyFont="1" applyBorder="1" applyAlignment="1">
      <alignment wrapText="1"/>
    </xf>
    <xf numFmtId="0" fontId="1" fillId="0" borderId="0" xfId="0" applyFont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0" fillId="2" borderId="2" xfId="0" applyFill="1" applyBorder="1" applyAlignment="1">
      <alignment vertical="center" wrapText="1"/>
    </xf>
    <xf numFmtId="0" fontId="8" fillId="0" borderId="0" xfId="0" applyFont="1" applyAlignment="1">
      <alignment wrapText="1"/>
    </xf>
    <xf numFmtId="164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0" fillId="0" borderId="0" xfId="0" applyNumberFormat="1" applyAlignment="1">
      <alignment horizontal="right" wrapText="1"/>
    </xf>
    <xf numFmtId="164" fontId="0" fillId="0" borderId="5" xfId="0" applyNumberFormat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0" fillId="0" borderId="5" xfId="0" applyBorder="1" applyAlignment="1">
      <alignment wrapText="1"/>
    </xf>
    <xf numFmtId="164" fontId="0" fillId="0" borderId="5" xfId="0" applyNumberFormat="1" applyBorder="1" applyAlignment="1">
      <alignment vertical="center" wrapText="1"/>
    </xf>
    <xf numFmtId="164" fontId="8" fillId="0" borderId="5" xfId="0" applyNumberFormat="1" applyFont="1" applyBorder="1" applyAlignment="1">
      <alignment vertical="center" wrapText="1"/>
    </xf>
    <xf numFmtId="0" fontId="7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164" fontId="0" fillId="0" borderId="5" xfId="0" applyNumberFormat="1" applyBorder="1" applyAlignment="1">
      <alignment horizontal="right" wrapText="1"/>
    </xf>
    <xf numFmtId="0" fontId="8" fillId="0" borderId="5" xfId="0" applyFont="1" applyBorder="1" applyAlignment="1">
      <alignment horizontal="right" wrapText="1"/>
    </xf>
    <xf numFmtId="14" fontId="0" fillId="0" borderId="5" xfId="0" applyNumberFormat="1" applyBorder="1" applyAlignment="1">
      <alignment horizontal="right" wrapText="1"/>
    </xf>
    <xf numFmtId="9" fontId="6" fillId="0" borderId="0" xfId="0" applyNumberFormat="1" applyFont="1" applyAlignment="1">
      <alignment vertical="top" wrapText="1"/>
    </xf>
    <xf numFmtId="4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" fillId="0" borderId="15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164" fontId="15" fillId="0" borderId="13" xfId="0" applyNumberFormat="1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164" fontId="20" fillId="0" borderId="5" xfId="0" applyNumberFormat="1" applyFont="1" applyBorder="1" applyAlignment="1">
      <alignment wrapText="1"/>
    </xf>
    <xf numFmtId="0" fontId="20" fillId="0" borderId="0" xfId="0" applyFont="1" applyAlignment="1">
      <alignment wrapText="1"/>
    </xf>
    <xf numFmtId="164" fontId="20" fillId="3" borderId="5" xfId="0" applyNumberFormat="1" applyFont="1" applyFill="1" applyBorder="1" applyAlignment="1">
      <alignment wrapText="1"/>
    </xf>
    <xf numFmtId="1" fontId="24" fillId="0" borderId="5" xfId="0" applyNumberFormat="1" applyFont="1" applyBorder="1" applyAlignment="1">
      <alignment vertical="top" shrinkToFit="1"/>
    </xf>
    <xf numFmtId="0" fontId="24" fillId="0" borderId="5" xfId="0" applyFont="1" applyBorder="1" applyAlignment="1">
      <alignment vertical="top" wrapText="1"/>
    </xf>
    <xf numFmtId="2" fontId="24" fillId="0" borderId="5" xfId="0" applyNumberFormat="1" applyFont="1" applyBorder="1" applyAlignment="1">
      <alignment vertical="top" shrinkToFit="1"/>
    </xf>
    <xf numFmtId="0" fontId="23" fillId="0" borderId="5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164" fontId="22" fillId="0" borderId="5" xfId="0" applyNumberFormat="1" applyFont="1" applyBorder="1" applyAlignment="1">
      <alignment vertical="top" wrapText="1"/>
    </xf>
    <xf numFmtId="0" fontId="14" fillId="0" borderId="5" xfId="0" applyFont="1" applyBorder="1" applyAlignment="1">
      <alignment wrapText="1"/>
    </xf>
    <xf numFmtId="0" fontId="18" fillId="0" borderId="0" xfId="0" applyFont="1" applyAlignment="1">
      <alignment horizontal="center" vertical="top" wrapText="1"/>
    </xf>
    <xf numFmtId="164" fontId="18" fillId="0" borderId="5" xfId="0" applyNumberFormat="1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20" fillId="0" borderId="0" xfId="0" applyFont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164" fontId="16" fillId="0" borderId="7" xfId="0" applyNumberFormat="1" applyFont="1" applyBorder="1" applyAlignment="1">
      <alignment horizontal="right" vertical="center" wrapText="1"/>
    </xf>
    <xf numFmtId="164" fontId="20" fillId="0" borderId="15" xfId="0" applyNumberFormat="1" applyFont="1" applyBorder="1" applyAlignment="1">
      <alignment horizontal="right" vertical="center" wrapText="1"/>
    </xf>
    <xf numFmtId="0" fontId="16" fillId="0" borderId="15" xfId="0" applyFont="1" applyBorder="1" applyAlignment="1">
      <alignment horizontal="center" vertical="top" wrapText="1"/>
    </xf>
    <xf numFmtId="1" fontId="17" fillId="0" borderId="15" xfId="0" applyNumberFormat="1" applyFont="1" applyBorder="1" applyAlignment="1">
      <alignment vertical="top" shrinkToFit="1"/>
    </xf>
    <xf numFmtId="2" fontId="17" fillId="0" borderId="1" xfId="0" applyNumberFormat="1" applyFont="1" applyBorder="1" applyAlignment="1">
      <alignment horizontal="right" vertical="top" shrinkToFit="1"/>
    </xf>
    <xf numFmtId="0" fontId="16" fillId="0" borderId="2" xfId="0" applyFont="1" applyBorder="1" applyAlignment="1">
      <alignment vertical="top" wrapText="1"/>
    </xf>
    <xf numFmtId="1" fontId="17" fillId="0" borderId="2" xfId="0" applyNumberFormat="1" applyFont="1" applyBorder="1" applyAlignment="1">
      <alignment vertical="top" shrinkToFit="1"/>
    </xf>
    <xf numFmtId="164" fontId="20" fillId="0" borderId="5" xfId="0" applyNumberFormat="1" applyFont="1" applyBorder="1" applyAlignment="1">
      <alignment horizontal="right" vertical="center" wrapText="1"/>
    </xf>
    <xf numFmtId="164" fontId="20" fillId="0" borderId="2" xfId="0" applyNumberFormat="1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vertical="center" shrinkToFit="1"/>
    </xf>
    <xf numFmtId="2" fontId="17" fillId="0" borderId="1" xfId="0" applyNumberFormat="1" applyFont="1" applyBorder="1" applyAlignment="1">
      <alignment horizontal="right" vertical="center" shrinkToFi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20" fillId="0" borderId="2" xfId="0" applyFont="1" applyBorder="1" applyAlignment="1">
      <alignment horizontal="left" wrapText="1"/>
    </xf>
    <xf numFmtId="164" fontId="18" fillId="0" borderId="5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wrapText="1"/>
    </xf>
    <xf numFmtId="0" fontId="20" fillId="0" borderId="15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164" fontId="20" fillId="0" borderId="5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top" shrinkToFit="1"/>
    </xf>
    <xf numFmtId="0" fontId="20" fillId="0" borderId="2" xfId="0" applyFont="1" applyBorder="1" applyAlignment="1">
      <alignment vertical="top" wrapText="1"/>
    </xf>
    <xf numFmtId="1" fontId="17" fillId="0" borderId="1" xfId="0" applyNumberFormat="1" applyFont="1" applyBorder="1" applyAlignment="1">
      <alignment horizontal="center" vertical="center" shrinkToFit="1"/>
    </xf>
    <xf numFmtId="0" fontId="22" fillId="0" borderId="14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 wrapText="1"/>
    </xf>
    <xf numFmtId="0" fontId="22" fillId="0" borderId="5" xfId="0" applyFont="1" applyBorder="1" applyAlignment="1">
      <alignment horizontal="center" vertical="top" wrapText="1"/>
    </xf>
    <xf numFmtId="0" fontId="25" fillId="0" borderId="5" xfId="0" applyFont="1" applyBorder="1" applyAlignment="1">
      <alignment vertical="top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top" wrapText="1"/>
    </xf>
    <xf numFmtId="164" fontId="18" fillId="0" borderId="0" xfId="0" applyNumberFormat="1" applyFont="1" applyAlignment="1">
      <alignment vertical="top" wrapText="1"/>
    </xf>
    <xf numFmtId="0" fontId="24" fillId="0" borderId="5" xfId="0" applyFont="1" applyBorder="1" applyAlignment="1">
      <alignment horizontal="left" vertical="top" wrapText="1"/>
    </xf>
    <xf numFmtId="1" fontId="24" fillId="0" borderId="5" xfId="0" applyNumberFormat="1" applyFont="1" applyBorder="1" applyAlignment="1">
      <alignment horizontal="center" vertical="center" shrinkToFit="1"/>
    </xf>
    <xf numFmtId="0" fontId="25" fillId="0" borderId="5" xfId="0" applyFont="1" applyBorder="1" applyAlignment="1">
      <alignment horizontal="center" vertical="top" wrapText="1"/>
    </xf>
    <xf numFmtId="2" fontId="17" fillId="0" borderId="2" xfId="0" applyNumberFormat="1" applyFont="1" applyBorder="1" applyAlignment="1">
      <alignment horizontal="center" vertical="center" shrinkToFit="1"/>
    </xf>
    <xf numFmtId="2" fontId="17" fillId="0" borderId="2" xfId="0" applyNumberFormat="1" applyFont="1" applyBorder="1" applyAlignment="1">
      <alignment horizontal="center" vertical="top" shrinkToFit="1"/>
    </xf>
    <xf numFmtId="4" fontId="17" fillId="0" borderId="2" xfId="0" applyNumberFormat="1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164" fontId="24" fillId="0" borderId="5" xfId="0" applyNumberFormat="1" applyFont="1" applyBorder="1" applyAlignment="1">
      <alignment horizontal="center" vertical="top" shrinkToFit="1"/>
    </xf>
    <xf numFmtId="164" fontId="23" fillId="0" borderId="5" xfId="0" applyNumberFormat="1" applyFont="1" applyBorder="1" applyAlignment="1">
      <alignment horizontal="center" vertical="top" wrapText="1"/>
    </xf>
    <xf numFmtId="164" fontId="20" fillId="0" borderId="5" xfId="0" applyNumberFormat="1" applyFont="1" applyBorder="1" applyAlignment="1">
      <alignment horizontal="center" wrapText="1"/>
    </xf>
    <xf numFmtId="0" fontId="16" fillId="0" borderId="2" xfId="0" applyFont="1" applyBorder="1" applyAlignment="1">
      <alignment horizontal="left" vertical="center" wrapText="1"/>
    </xf>
    <xf numFmtId="164" fontId="12" fillId="0" borderId="5" xfId="0" applyNumberFormat="1" applyFont="1" applyBorder="1" applyAlignment="1">
      <alignment horizontal="center" vertical="top"/>
    </xf>
    <xf numFmtId="0" fontId="26" fillId="0" borderId="0" xfId="0" applyFont="1" applyAlignment="1">
      <alignment horizontal="left" vertical="top" wrapText="1"/>
    </xf>
    <xf numFmtId="2" fontId="24" fillId="0" borderId="5" xfId="0" applyNumberFormat="1" applyFont="1" applyBorder="1" applyAlignment="1">
      <alignment horizontal="center" vertical="top" shrinkToFit="1"/>
    </xf>
    <xf numFmtId="164" fontId="11" fillId="0" borderId="8" xfId="0" applyNumberFormat="1" applyFont="1" applyBorder="1" applyAlignment="1">
      <alignment horizontal="left" vertical="center" wrapText="1"/>
    </xf>
    <xf numFmtId="164" fontId="26" fillId="0" borderId="0" xfId="0" applyNumberFormat="1" applyFont="1" applyAlignment="1">
      <alignment horizontal="left" vertical="top"/>
    </xf>
    <xf numFmtId="164" fontId="27" fillId="0" borderId="0" xfId="0" applyNumberFormat="1" applyFont="1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horizontal="left" vertical="top"/>
    </xf>
    <xf numFmtId="44" fontId="27" fillId="0" borderId="0" xfId="0" applyNumberFormat="1" applyFont="1" applyAlignment="1">
      <alignment horizontal="left" vertical="top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6" fillId="0" borderId="10" xfId="0" applyFont="1" applyBorder="1" applyAlignment="1">
      <alignment horizontal="left" vertical="center" wrapText="1"/>
    </xf>
    <xf numFmtId="10" fontId="0" fillId="0" borderId="12" xfId="0" applyNumberFormat="1" applyBorder="1" applyAlignment="1">
      <alignment horizontal="center" wrapText="1"/>
    </xf>
    <xf numFmtId="10" fontId="0" fillId="0" borderId="13" xfId="0" applyNumberFormat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top"/>
    </xf>
    <xf numFmtId="0" fontId="20" fillId="0" borderId="20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18" fillId="0" borderId="1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17" xfId="0" applyFont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164" fontId="18" fillId="0" borderId="8" xfId="0" applyNumberFormat="1" applyFont="1" applyBorder="1" applyAlignment="1">
      <alignment horizontal="center" vertical="top" wrapText="1"/>
    </xf>
    <xf numFmtId="164" fontId="18" fillId="0" borderId="17" xfId="0" applyNumberFormat="1" applyFont="1" applyBorder="1" applyAlignment="1">
      <alignment horizontal="center" vertical="top" wrapText="1"/>
    </xf>
    <xf numFmtId="0" fontId="23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center" vertical="top"/>
    </xf>
    <xf numFmtId="0" fontId="23" fillId="0" borderId="5" xfId="0" applyFont="1" applyBorder="1" applyAlignment="1">
      <alignment vertical="top" wrapText="1"/>
    </xf>
    <xf numFmtId="0" fontId="19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4"/>
  <sheetViews>
    <sheetView tabSelected="1" workbookViewId="0">
      <selection activeCell="A9" sqref="A9"/>
    </sheetView>
  </sheetViews>
  <sheetFormatPr defaultRowHeight="12.75" x14ac:dyDescent="0.2"/>
  <cols>
    <col min="1" max="1" width="30" customWidth="1"/>
    <col min="2" max="2" width="16.5" customWidth="1"/>
    <col min="3" max="3" width="14.1640625" customWidth="1"/>
    <col min="4" max="4" width="22" customWidth="1"/>
    <col min="5" max="5" width="20.6640625" customWidth="1"/>
    <col min="6" max="6" width="11" bestFit="1" customWidth="1"/>
    <col min="7" max="8" width="10.5" bestFit="1" customWidth="1"/>
  </cols>
  <sheetData>
    <row r="3" spans="1:8" ht="13.9" customHeight="1" x14ac:dyDescent="0.2">
      <c r="A3" s="148" t="s">
        <v>96</v>
      </c>
      <c r="B3" s="148"/>
      <c r="C3" s="148"/>
      <c r="D3" s="148"/>
      <c r="E3" s="148"/>
    </row>
    <row r="4" spans="1:8" ht="57" x14ac:dyDescent="0.2">
      <c r="A4" s="49" t="s">
        <v>100</v>
      </c>
      <c r="B4" s="52" t="s">
        <v>99</v>
      </c>
      <c r="C4" s="52" t="s">
        <v>98</v>
      </c>
      <c r="D4" s="49" t="s">
        <v>94</v>
      </c>
      <c r="E4" s="53" t="s">
        <v>97</v>
      </c>
    </row>
    <row r="5" spans="1:8" ht="63" customHeight="1" x14ac:dyDescent="0.2">
      <c r="A5" s="48" t="str">
        <f>MOTORISTA!C3</f>
        <v>MOTORISTA</v>
      </c>
      <c r="B5" s="3">
        <f>MOTORISTA!C89</f>
        <v>9724.7670118179994</v>
      </c>
      <c r="C5" s="5">
        <v>36</v>
      </c>
      <c r="D5" s="59">
        <f>B5*C5</f>
        <v>350091.61242544797</v>
      </c>
      <c r="E5" s="34">
        <f>D5*12</f>
        <v>4201099.3491053758</v>
      </c>
    </row>
    <row r="6" spans="1:8" ht="63" customHeight="1" x14ac:dyDescent="0.2">
      <c r="A6" s="51" t="str">
        <f>VIGIA!C3</f>
        <v>VIGIA RONDANTE</v>
      </c>
      <c r="B6" s="4">
        <f>VIGIA!C89</f>
        <v>8414.3399524885008</v>
      </c>
      <c r="C6" s="6">
        <v>2</v>
      </c>
      <c r="D6" s="59">
        <f t="shared" ref="D6:D9" si="0">B6*C6</f>
        <v>16828.679904977002</v>
      </c>
      <c r="E6" s="34">
        <f t="shared" ref="E6:E9" si="1">D6*12</f>
        <v>201944.158859724</v>
      </c>
    </row>
    <row r="7" spans="1:8" ht="63" customHeight="1" x14ac:dyDescent="0.2">
      <c r="A7" s="51" t="str">
        <f>MECÂNICO!C3</f>
        <v>MECÂNICO</v>
      </c>
      <c r="B7" s="4">
        <f>MECÂNICO!C89</f>
        <v>9655.7992822701672</v>
      </c>
      <c r="C7" s="6">
        <v>2</v>
      </c>
      <c r="D7" s="59">
        <f t="shared" si="0"/>
        <v>19311.598564540334</v>
      </c>
      <c r="E7" s="34">
        <f t="shared" si="1"/>
        <v>231739.18277448401</v>
      </c>
    </row>
    <row r="8" spans="1:8" ht="63" customHeight="1" x14ac:dyDescent="0.2">
      <c r="A8" s="51" t="str">
        <f>'AUX SERVIÇOS GERAIS'!C3</f>
        <v>AUXILIAR DE SERVIÇOS GERAIS</v>
      </c>
      <c r="B8" s="4">
        <f>'AUX SERVIÇOS GERAIS'!C90</f>
        <v>6897.0036776848128</v>
      </c>
      <c r="C8" s="6">
        <v>95</v>
      </c>
      <c r="D8" s="59">
        <f t="shared" si="0"/>
        <v>655215.34938005719</v>
      </c>
      <c r="E8" s="34">
        <f t="shared" si="1"/>
        <v>7862584.1925606858</v>
      </c>
      <c r="G8" s="43"/>
      <c r="H8" s="43"/>
    </row>
    <row r="9" spans="1:8" ht="57.75" customHeight="1" x14ac:dyDescent="0.2">
      <c r="A9" s="51" t="str">
        <f>'AUX ESCOLAR'!C3</f>
        <v>AUXILIAR DE SERVIÇOS ESCOLARES</v>
      </c>
      <c r="B9" s="4">
        <f>'AUX ESCOLAR'!C89</f>
        <v>8483.3128372972787</v>
      </c>
      <c r="C9" s="6">
        <v>85</v>
      </c>
      <c r="D9" s="59">
        <f t="shared" si="0"/>
        <v>721081.59117026872</v>
      </c>
      <c r="E9" s="34">
        <f t="shared" si="1"/>
        <v>8652979.094043225</v>
      </c>
    </row>
    <row r="10" spans="1:8" ht="42.75" customHeight="1" x14ac:dyDescent="0.2">
      <c r="A10" s="140" t="s">
        <v>101</v>
      </c>
      <c r="B10" s="141"/>
      <c r="C10" s="142"/>
      <c r="D10" s="134">
        <f>SUM(D5:D9)</f>
        <v>1762528.8314452912</v>
      </c>
      <c r="E10" s="50">
        <f>SUM(E5:E9)</f>
        <v>21150345.977343496</v>
      </c>
    </row>
    <row r="11" spans="1:8" ht="42.75" customHeight="1" x14ac:dyDescent="0.2">
      <c r="A11" s="143"/>
      <c r="B11" s="144"/>
      <c r="C11" s="144"/>
      <c r="D11" s="144"/>
      <c r="E11" s="144"/>
      <c r="F11" s="144"/>
    </row>
    <row r="12" spans="1:8" ht="42.75" customHeight="1" x14ac:dyDescent="0.2">
      <c r="A12" s="145" t="s">
        <v>338</v>
      </c>
      <c r="B12" s="146"/>
      <c r="C12" s="146"/>
      <c r="D12" s="146"/>
      <c r="E12" s="147"/>
    </row>
    <row r="13" spans="1:8" ht="42.75" customHeight="1" x14ac:dyDescent="0.2"/>
    <row r="14" spans="1:8" ht="34.5" customHeight="1" x14ac:dyDescent="0.2">
      <c r="A14" s="47"/>
      <c r="D14" s="42"/>
      <c r="F14" s="43"/>
    </row>
  </sheetData>
  <mergeCells count="4">
    <mergeCell ref="A10:C10"/>
    <mergeCell ref="A11:F11"/>
    <mergeCell ref="A12:E12"/>
    <mergeCell ref="A3:E3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5" zoomScale="80" zoomScaleNormal="80" workbookViewId="0">
      <selection activeCell="A3" sqref="A3:C3"/>
    </sheetView>
  </sheetViews>
  <sheetFormatPr defaultRowHeight="12.75" x14ac:dyDescent="0.2"/>
  <cols>
    <col min="1" max="1" width="8.83203125" customWidth="1"/>
    <col min="2" max="2" width="61.33203125" customWidth="1"/>
    <col min="3" max="3" width="43.83203125" customWidth="1"/>
    <col min="4" max="4" width="16.1640625" customWidth="1"/>
    <col min="5" max="5" width="16" customWidth="1"/>
    <col min="6" max="6" width="16.6640625" customWidth="1"/>
    <col min="7" max="7" width="20.5" customWidth="1"/>
  </cols>
  <sheetData>
    <row r="1" spans="1:7" s="113" customFormat="1" ht="37.15" customHeight="1" x14ac:dyDescent="0.2">
      <c r="A1" s="192" t="s">
        <v>217</v>
      </c>
      <c r="B1" s="164"/>
      <c r="C1" s="164"/>
      <c r="D1" s="164"/>
      <c r="E1" s="164"/>
      <c r="F1" s="164"/>
      <c r="G1" s="164"/>
    </row>
    <row r="2" spans="1:7" ht="42.75" customHeight="1" x14ac:dyDescent="0.2">
      <c r="A2" s="165" t="s">
        <v>139</v>
      </c>
      <c r="B2" s="165"/>
      <c r="C2" s="165"/>
      <c r="D2" s="111" t="s">
        <v>137</v>
      </c>
      <c r="E2" s="118" t="s">
        <v>256</v>
      </c>
      <c r="F2" s="111" t="s">
        <v>136</v>
      </c>
      <c r="G2" s="122" t="s">
        <v>135</v>
      </c>
    </row>
    <row r="3" spans="1:7" ht="27" customHeight="1" x14ac:dyDescent="0.2">
      <c r="A3" s="166" t="s">
        <v>224</v>
      </c>
      <c r="B3" s="167"/>
      <c r="C3" s="167"/>
      <c r="D3" s="117">
        <v>6</v>
      </c>
      <c r="E3" s="117">
        <v>4</v>
      </c>
      <c r="F3" s="127">
        <v>40</v>
      </c>
      <c r="G3" s="128">
        <f>F3*E3</f>
        <v>160</v>
      </c>
    </row>
    <row r="4" spans="1:7" ht="26.25" customHeight="1" x14ac:dyDescent="0.25">
      <c r="A4" s="166" t="s">
        <v>225</v>
      </c>
      <c r="B4" s="167"/>
      <c r="C4" s="167"/>
      <c r="D4" s="117">
        <v>6</v>
      </c>
      <c r="E4" s="117">
        <v>4</v>
      </c>
      <c r="F4" s="129">
        <v>50</v>
      </c>
      <c r="G4" s="128">
        <f t="shared" ref="G4:G33" si="0">F4*E4</f>
        <v>200</v>
      </c>
    </row>
    <row r="5" spans="1:7" ht="18" customHeight="1" x14ac:dyDescent="0.25">
      <c r="A5" s="166" t="s">
        <v>226</v>
      </c>
      <c r="B5" s="167"/>
      <c r="C5" s="167"/>
      <c r="D5" s="117">
        <v>6</v>
      </c>
      <c r="E5" s="117">
        <v>4</v>
      </c>
      <c r="F5" s="129">
        <v>79.2</v>
      </c>
      <c r="G5" s="128">
        <f t="shared" si="0"/>
        <v>316.8</v>
      </c>
    </row>
    <row r="6" spans="1:7" ht="15" x14ac:dyDescent="0.25">
      <c r="A6" s="166" t="s">
        <v>227</v>
      </c>
      <c r="B6" s="167"/>
      <c r="C6" s="167"/>
      <c r="D6" s="117">
        <v>6</v>
      </c>
      <c r="E6" s="117">
        <v>4</v>
      </c>
      <c r="F6" s="129">
        <v>110</v>
      </c>
      <c r="G6" s="128">
        <f t="shared" si="0"/>
        <v>440</v>
      </c>
    </row>
    <row r="7" spans="1:7" ht="18.75" customHeight="1" x14ac:dyDescent="0.25">
      <c r="A7" s="166" t="s">
        <v>228</v>
      </c>
      <c r="B7" s="167"/>
      <c r="C7" s="167"/>
      <c r="D7" s="117">
        <v>6</v>
      </c>
      <c r="E7" s="117">
        <v>4</v>
      </c>
      <c r="F7" s="129">
        <v>69.900000000000006</v>
      </c>
      <c r="G7" s="128">
        <f t="shared" si="0"/>
        <v>279.60000000000002</v>
      </c>
    </row>
    <row r="8" spans="1:7" ht="18.75" customHeight="1" x14ac:dyDescent="0.25">
      <c r="A8" s="167" t="s">
        <v>229</v>
      </c>
      <c r="B8" s="167"/>
      <c r="C8" s="167"/>
      <c r="D8" s="117">
        <v>6</v>
      </c>
      <c r="E8" s="117">
        <v>4</v>
      </c>
      <c r="F8" s="129">
        <v>94.9</v>
      </c>
      <c r="G8" s="128">
        <f t="shared" si="0"/>
        <v>379.6</v>
      </c>
    </row>
    <row r="9" spans="1:7" ht="18.75" customHeight="1" x14ac:dyDescent="0.25">
      <c r="A9" s="167" t="s">
        <v>230</v>
      </c>
      <c r="B9" s="167"/>
      <c r="C9" s="167"/>
      <c r="D9" s="117">
        <v>6</v>
      </c>
      <c r="E9" s="117">
        <v>4</v>
      </c>
      <c r="F9" s="129">
        <v>100</v>
      </c>
      <c r="G9" s="128">
        <f t="shared" si="0"/>
        <v>400</v>
      </c>
    </row>
    <row r="10" spans="1:7" ht="18.75" customHeight="1" x14ac:dyDescent="0.25">
      <c r="A10" s="167" t="s">
        <v>231</v>
      </c>
      <c r="B10" s="167"/>
      <c r="C10" s="167"/>
      <c r="D10" s="117">
        <v>6</v>
      </c>
      <c r="E10" s="117">
        <v>4</v>
      </c>
      <c r="F10" s="129">
        <v>17.989999999999998</v>
      </c>
      <c r="G10" s="128">
        <f t="shared" si="0"/>
        <v>71.959999999999994</v>
      </c>
    </row>
    <row r="11" spans="1:7" ht="18.75" customHeight="1" x14ac:dyDescent="0.25">
      <c r="A11" s="167" t="s">
        <v>232</v>
      </c>
      <c r="B11" s="167"/>
      <c r="C11" s="167"/>
      <c r="D11" s="117">
        <v>6</v>
      </c>
      <c r="E11" s="117">
        <v>4</v>
      </c>
      <c r="F11" s="129">
        <v>37.99</v>
      </c>
      <c r="G11" s="128">
        <f t="shared" si="0"/>
        <v>151.96</v>
      </c>
    </row>
    <row r="12" spans="1:7" ht="18.75" customHeight="1" x14ac:dyDescent="0.25">
      <c r="A12" s="167" t="s">
        <v>233</v>
      </c>
      <c r="B12" s="167"/>
      <c r="C12" s="167"/>
      <c r="D12" s="117">
        <v>6</v>
      </c>
      <c r="E12" s="117">
        <v>4</v>
      </c>
      <c r="F12" s="129">
        <v>141.9</v>
      </c>
      <c r="G12" s="128">
        <f t="shared" si="0"/>
        <v>567.6</v>
      </c>
    </row>
    <row r="13" spans="1:7" ht="18.75" customHeight="1" x14ac:dyDescent="0.25">
      <c r="A13" s="167" t="s">
        <v>234</v>
      </c>
      <c r="B13" s="167"/>
      <c r="C13" s="167"/>
      <c r="D13" s="117">
        <v>6</v>
      </c>
      <c r="E13" s="117">
        <v>4</v>
      </c>
      <c r="F13" s="129">
        <v>47.41</v>
      </c>
      <c r="G13" s="128">
        <f t="shared" si="0"/>
        <v>189.64</v>
      </c>
    </row>
    <row r="14" spans="1:7" ht="18.75" customHeight="1" x14ac:dyDescent="0.25">
      <c r="A14" s="167" t="s">
        <v>235</v>
      </c>
      <c r="B14" s="167"/>
      <c r="C14" s="167"/>
      <c r="D14" s="117">
        <v>6</v>
      </c>
      <c r="E14" s="117">
        <v>4</v>
      </c>
      <c r="F14" s="129">
        <v>11.9</v>
      </c>
      <c r="G14" s="128">
        <f t="shared" si="0"/>
        <v>47.6</v>
      </c>
    </row>
    <row r="15" spans="1:7" ht="18.75" customHeight="1" x14ac:dyDescent="0.25">
      <c r="A15" s="167" t="s">
        <v>236</v>
      </c>
      <c r="B15" s="167"/>
      <c r="C15" s="167"/>
      <c r="D15" s="117">
        <v>6</v>
      </c>
      <c r="E15" s="117">
        <v>4</v>
      </c>
      <c r="F15" s="129">
        <v>19</v>
      </c>
      <c r="G15" s="128">
        <f t="shared" si="0"/>
        <v>76</v>
      </c>
    </row>
    <row r="16" spans="1:7" ht="18.75" customHeight="1" x14ac:dyDescent="0.25">
      <c r="A16" s="167" t="s">
        <v>237</v>
      </c>
      <c r="B16" s="167"/>
      <c r="C16" s="167"/>
      <c r="D16" s="117">
        <v>6</v>
      </c>
      <c r="E16" s="117">
        <v>4</v>
      </c>
      <c r="F16" s="129">
        <v>80</v>
      </c>
      <c r="G16" s="128">
        <f t="shared" si="0"/>
        <v>320</v>
      </c>
    </row>
    <row r="17" spans="1:7" ht="18.75" customHeight="1" x14ac:dyDescent="0.25">
      <c r="A17" s="167" t="s">
        <v>238</v>
      </c>
      <c r="B17" s="167"/>
      <c r="C17" s="167"/>
      <c r="D17" s="117">
        <v>6</v>
      </c>
      <c r="E17" s="117">
        <v>4</v>
      </c>
      <c r="F17" s="129">
        <v>236.25</v>
      </c>
      <c r="G17" s="128">
        <f t="shared" si="0"/>
        <v>945</v>
      </c>
    </row>
    <row r="18" spans="1:7" ht="18.75" customHeight="1" x14ac:dyDescent="0.25">
      <c r="A18" s="167" t="s">
        <v>239</v>
      </c>
      <c r="B18" s="167"/>
      <c r="C18" s="167"/>
      <c r="D18" s="117">
        <v>6</v>
      </c>
      <c r="E18" s="117">
        <v>4</v>
      </c>
      <c r="F18" s="129">
        <v>159.9</v>
      </c>
      <c r="G18" s="128">
        <f t="shared" si="0"/>
        <v>639.6</v>
      </c>
    </row>
    <row r="19" spans="1:7" ht="18.75" customHeight="1" x14ac:dyDescent="0.25">
      <c r="A19" s="167" t="s">
        <v>240</v>
      </c>
      <c r="B19" s="167"/>
      <c r="C19" s="167"/>
      <c r="D19" s="117">
        <v>6</v>
      </c>
      <c r="E19" s="117">
        <v>4</v>
      </c>
      <c r="F19" s="129">
        <v>119.9</v>
      </c>
      <c r="G19" s="128">
        <f t="shared" si="0"/>
        <v>479.6</v>
      </c>
    </row>
    <row r="20" spans="1:7" ht="18.75" customHeight="1" x14ac:dyDescent="0.25">
      <c r="A20" s="167" t="s">
        <v>241</v>
      </c>
      <c r="B20" s="167"/>
      <c r="C20" s="167"/>
      <c r="D20" s="117">
        <v>6</v>
      </c>
      <c r="E20" s="117">
        <v>4</v>
      </c>
      <c r="F20" s="129">
        <v>120</v>
      </c>
      <c r="G20" s="128">
        <f t="shared" si="0"/>
        <v>480</v>
      </c>
    </row>
    <row r="21" spans="1:7" ht="18.75" customHeight="1" x14ac:dyDescent="0.25">
      <c r="A21" s="167" t="s">
        <v>242</v>
      </c>
      <c r="B21" s="167"/>
      <c r="C21" s="167"/>
      <c r="D21" s="117">
        <v>6</v>
      </c>
      <c r="E21" s="117">
        <v>4</v>
      </c>
      <c r="F21" s="129">
        <v>89.9</v>
      </c>
      <c r="G21" s="128">
        <f t="shared" si="0"/>
        <v>359.6</v>
      </c>
    </row>
    <row r="22" spans="1:7" ht="18.75" customHeight="1" x14ac:dyDescent="0.25">
      <c r="A22" s="167" t="s">
        <v>243</v>
      </c>
      <c r="B22" s="167"/>
      <c r="C22" s="167"/>
      <c r="D22" s="117">
        <v>6</v>
      </c>
      <c r="E22" s="117">
        <v>4</v>
      </c>
      <c r="F22" s="129">
        <v>33.25</v>
      </c>
      <c r="G22" s="128">
        <f t="shared" si="0"/>
        <v>133</v>
      </c>
    </row>
    <row r="23" spans="1:7" ht="18.75" customHeight="1" x14ac:dyDescent="0.25">
      <c r="A23" s="167" t="s">
        <v>244</v>
      </c>
      <c r="B23" s="167"/>
      <c r="C23" s="167"/>
      <c r="D23" s="117">
        <v>6</v>
      </c>
      <c r="E23" s="117">
        <v>4</v>
      </c>
      <c r="F23" s="129">
        <v>79.900000000000006</v>
      </c>
      <c r="G23" s="128">
        <f t="shared" si="0"/>
        <v>319.60000000000002</v>
      </c>
    </row>
    <row r="24" spans="1:7" ht="18.75" customHeight="1" x14ac:dyDescent="0.25">
      <c r="A24" s="167" t="s">
        <v>245</v>
      </c>
      <c r="B24" s="167"/>
      <c r="C24" s="167"/>
      <c r="D24" s="117">
        <v>6</v>
      </c>
      <c r="E24" s="117">
        <v>4</v>
      </c>
      <c r="F24" s="129">
        <v>29.9</v>
      </c>
      <c r="G24" s="128">
        <f t="shared" si="0"/>
        <v>119.6</v>
      </c>
    </row>
    <row r="25" spans="1:7" ht="18.75" customHeight="1" x14ac:dyDescent="0.25">
      <c r="A25" s="167" t="s">
        <v>246</v>
      </c>
      <c r="B25" s="167"/>
      <c r="C25" s="167"/>
      <c r="D25" s="117">
        <v>6</v>
      </c>
      <c r="E25" s="117">
        <v>4</v>
      </c>
      <c r="F25" s="129">
        <v>35.880000000000003</v>
      </c>
      <c r="G25" s="128">
        <f t="shared" si="0"/>
        <v>143.52000000000001</v>
      </c>
    </row>
    <row r="26" spans="1:7" ht="18.75" customHeight="1" x14ac:dyDescent="0.25">
      <c r="A26" s="167" t="s">
        <v>247</v>
      </c>
      <c r="B26" s="167"/>
      <c r="C26" s="167"/>
      <c r="D26" s="117">
        <v>6</v>
      </c>
      <c r="E26" s="117">
        <v>4</v>
      </c>
      <c r="F26" s="129">
        <v>76.900000000000006</v>
      </c>
      <c r="G26" s="128">
        <f t="shared" si="0"/>
        <v>307.60000000000002</v>
      </c>
    </row>
    <row r="27" spans="1:7" ht="18.75" customHeight="1" x14ac:dyDescent="0.25">
      <c r="A27" s="167" t="s">
        <v>248</v>
      </c>
      <c r="B27" s="167"/>
      <c r="C27" s="167"/>
      <c r="D27" s="117">
        <v>6</v>
      </c>
      <c r="E27" s="117">
        <v>4</v>
      </c>
      <c r="F27" s="129">
        <v>79.900000000000006</v>
      </c>
      <c r="G27" s="128">
        <f t="shared" si="0"/>
        <v>319.60000000000002</v>
      </c>
    </row>
    <row r="28" spans="1:7" ht="18.75" customHeight="1" x14ac:dyDescent="0.25">
      <c r="A28" s="167" t="s">
        <v>249</v>
      </c>
      <c r="B28" s="167"/>
      <c r="C28" s="167"/>
      <c r="D28" s="117">
        <v>6</v>
      </c>
      <c r="E28" s="117">
        <v>4</v>
      </c>
      <c r="F28" s="129">
        <v>72.900000000000006</v>
      </c>
      <c r="G28" s="128">
        <f t="shared" si="0"/>
        <v>291.60000000000002</v>
      </c>
    </row>
    <row r="29" spans="1:7" ht="18.75" customHeight="1" x14ac:dyDescent="0.25">
      <c r="A29" s="167" t="s">
        <v>250</v>
      </c>
      <c r="B29" s="167"/>
      <c r="C29" s="167"/>
      <c r="D29" s="117">
        <v>6</v>
      </c>
      <c r="E29" s="117">
        <v>4</v>
      </c>
      <c r="F29" s="129">
        <v>150</v>
      </c>
      <c r="G29" s="128">
        <f t="shared" si="0"/>
        <v>600</v>
      </c>
    </row>
    <row r="30" spans="1:7" ht="18.75" customHeight="1" x14ac:dyDescent="0.25">
      <c r="A30" s="167" t="s">
        <v>251</v>
      </c>
      <c r="B30" s="167"/>
      <c r="C30" s="167"/>
      <c r="D30" s="117">
        <v>6</v>
      </c>
      <c r="E30" s="117">
        <v>4</v>
      </c>
      <c r="F30" s="129">
        <v>134.94999999999999</v>
      </c>
      <c r="G30" s="128">
        <f t="shared" si="0"/>
        <v>539.79999999999995</v>
      </c>
    </row>
    <row r="31" spans="1:7" ht="18.75" customHeight="1" x14ac:dyDescent="0.25">
      <c r="A31" s="167" t="s">
        <v>252</v>
      </c>
      <c r="B31" s="167"/>
      <c r="C31" s="167"/>
      <c r="D31" s="117">
        <v>6</v>
      </c>
      <c r="E31" s="117">
        <v>4</v>
      </c>
      <c r="F31" s="129">
        <v>50</v>
      </c>
      <c r="G31" s="128">
        <f t="shared" si="0"/>
        <v>200</v>
      </c>
    </row>
    <row r="32" spans="1:7" ht="18.75" customHeight="1" x14ac:dyDescent="0.25">
      <c r="A32" s="167" t="s">
        <v>253</v>
      </c>
      <c r="B32" s="167"/>
      <c r="C32" s="167"/>
      <c r="D32" s="117">
        <v>6</v>
      </c>
      <c r="E32" s="117">
        <v>4</v>
      </c>
      <c r="F32" s="129">
        <v>45</v>
      </c>
      <c r="G32" s="128">
        <f t="shared" si="0"/>
        <v>180</v>
      </c>
    </row>
    <row r="33" spans="1:7" ht="18.75" customHeight="1" x14ac:dyDescent="0.25">
      <c r="A33" s="167" t="s">
        <v>254</v>
      </c>
      <c r="B33" s="167"/>
      <c r="C33" s="167"/>
      <c r="D33" s="117">
        <v>6</v>
      </c>
      <c r="E33" s="117">
        <v>4</v>
      </c>
      <c r="F33" s="129">
        <v>25</v>
      </c>
      <c r="G33" s="128">
        <f t="shared" si="0"/>
        <v>100</v>
      </c>
    </row>
    <row r="34" spans="1:7" ht="18.75" customHeight="1" x14ac:dyDescent="0.2">
      <c r="A34" s="167" t="s">
        <v>255</v>
      </c>
      <c r="B34" s="167"/>
      <c r="C34" s="167"/>
      <c r="D34" s="117">
        <v>6</v>
      </c>
      <c r="E34" s="117">
        <v>4</v>
      </c>
      <c r="F34" s="73" t="s">
        <v>84</v>
      </c>
      <c r="G34" s="72">
        <f>SUM(G3:G33)</f>
        <v>9758.8800000000028</v>
      </c>
    </row>
    <row r="35" spans="1:7" x14ac:dyDescent="0.2">
      <c r="E35" s="171" t="s">
        <v>258</v>
      </c>
      <c r="F35" s="171"/>
      <c r="G35" s="131">
        <f>G34/12</f>
        <v>813.24000000000024</v>
      </c>
    </row>
  </sheetData>
  <mergeCells count="35">
    <mergeCell ref="A6:C6"/>
    <mergeCell ref="A1:G1"/>
    <mergeCell ref="A2:C2"/>
    <mergeCell ref="A3:C3"/>
    <mergeCell ref="A4:C4"/>
    <mergeCell ref="A5:C5"/>
    <mergeCell ref="A18:C18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30:C30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C31"/>
    <mergeCell ref="A32:C32"/>
    <mergeCell ref="A33:C33"/>
    <mergeCell ref="A34:C34"/>
    <mergeCell ref="E35:F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9" zoomScale="80" zoomScaleNormal="80" workbookViewId="0">
      <selection activeCell="B46" sqref="B46"/>
    </sheetView>
  </sheetViews>
  <sheetFormatPr defaultRowHeight="12.75" x14ac:dyDescent="0.2"/>
  <cols>
    <col min="1" max="1" width="8.83203125" customWidth="1"/>
    <col min="2" max="2" width="61.33203125" customWidth="1"/>
    <col min="3" max="3" width="43.83203125" customWidth="1"/>
    <col min="4" max="4" width="22.83203125" customWidth="1"/>
    <col min="5" max="5" width="16" customWidth="1"/>
    <col min="6" max="6" width="16.6640625" customWidth="1"/>
    <col min="7" max="7" width="20.5" customWidth="1"/>
  </cols>
  <sheetData>
    <row r="1" spans="1:7" ht="45" customHeight="1" x14ac:dyDescent="0.2">
      <c r="A1" s="194" t="s">
        <v>218</v>
      </c>
      <c r="B1" s="195"/>
      <c r="C1" s="195"/>
      <c r="D1" s="195"/>
      <c r="E1" s="195"/>
      <c r="F1" s="195"/>
      <c r="G1" s="195"/>
    </row>
    <row r="2" spans="1:7" ht="45" x14ac:dyDescent="0.2">
      <c r="A2" s="95" t="s">
        <v>168</v>
      </c>
      <c r="B2" s="95" t="s">
        <v>167</v>
      </c>
      <c r="C2" s="96" t="s">
        <v>166</v>
      </c>
      <c r="D2" s="94" t="s">
        <v>165</v>
      </c>
      <c r="E2" s="95" t="s">
        <v>164</v>
      </c>
      <c r="F2" s="94" t="s">
        <v>163</v>
      </c>
      <c r="G2" s="76" t="s">
        <v>162</v>
      </c>
    </row>
    <row r="3" spans="1:7" ht="60" customHeight="1" x14ac:dyDescent="0.2">
      <c r="A3" s="91">
        <v>1</v>
      </c>
      <c r="B3" s="89" t="s">
        <v>161</v>
      </c>
      <c r="C3" s="92">
        <v>8</v>
      </c>
      <c r="D3" s="91">
        <v>8</v>
      </c>
      <c r="E3" s="90" t="s">
        <v>144</v>
      </c>
      <c r="F3" s="87">
        <v>9.99</v>
      </c>
      <c r="G3" s="86">
        <f t="shared" ref="G3:G18" si="0">F3*D3</f>
        <v>79.92</v>
      </c>
    </row>
    <row r="4" spans="1:7" ht="26.25" customHeight="1" x14ac:dyDescent="0.2">
      <c r="A4" s="85">
        <v>2</v>
      </c>
      <c r="B4" s="84" t="s">
        <v>160</v>
      </c>
      <c r="C4" s="83">
        <v>4</v>
      </c>
      <c r="D4" s="85">
        <v>4</v>
      </c>
      <c r="E4" s="88" t="s">
        <v>144</v>
      </c>
      <c r="F4" s="87">
        <v>500</v>
      </c>
      <c r="G4" s="86">
        <f t="shared" si="0"/>
        <v>2000</v>
      </c>
    </row>
    <row r="5" spans="1:7" ht="19.5" customHeight="1" x14ac:dyDescent="0.2">
      <c r="A5" s="85">
        <v>3</v>
      </c>
      <c r="B5" s="84" t="s">
        <v>159</v>
      </c>
      <c r="C5" s="83">
        <v>2</v>
      </c>
      <c r="D5" s="85">
        <v>2</v>
      </c>
      <c r="E5" s="88" t="s">
        <v>144</v>
      </c>
      <c r="F5" s="87">
        <v>250</v>
      </c>
      <c r="G5" s="86">
        <f t="shared" si="0"/>
        <v>500</v>
      </c>
    </row>
    <row r="6" spans="1:7" ht="82.5" customHeight="1" x14ac:dyDescent="0.2">
      <c r="A6" s="85">
        <v>4</v>
      </c>
      <c r="B6" s="89" t="s">
        <v>158</v>
      </c>
      <c r="C6" s="83">
        <v>19</v>
      </c>
      <c r="D6" s="85">
        <v>19</v>
      </c>
      <c r="E6" s="88" t="s">
        <v>144</v>
      </c>
      <c r="F6" s="87">
        <v>9.99</v>
      </c>
      <c r="G6" s="86">
        <f t="shared" si="0"/>
        <v>189.81</v>
      </c>
    </row>
    <row r="7" spans="1:7" ht="66" customHeight="1" x14ac:dyDescent="0.2">
      <c r="A7" s="91">
        <v>5</v>
      </c>
      <c r="B7" s="89" t="s">
        <v>157</v>
      </c>
      <c r="C7" s="92">
        <v>19</v>
      </c>
      <c r="D7" s="91">
        <v>19</v>
      </c>
      <c r="E7" s="90" t="s">
        <v>144</v>
      </c>
      <c r="F7" s="87">
        <v>9.99</v>
      </c>
      <c r="G7" s="86">
        <f t="shared" si="0"/>
        <v>189.81</v>
      </c>
    </row>
    <row r="8" spans="1:7" ht="97.5" customHeight="1" x14ac:dyDescent="0.2">
      <c r="A8" s="91">
        <v>6</v>
      </c>
      <c r="B8" s="89" t="s">
        <v>156</v>
      </c>
      <c r="C8" s="92">
        <v>57</v>
      </c>
      <c r="D8" s="91">
        <v>57</v>
      </c>
      <c r="E8" s="90" t="s">
        <v>144</v>
      </c>
      <c r="F8" s="87">
        <v>11.99</v>
      </c>
      <c r="G8" s="86">
        <f t="shared" si="0"/>
        <v>683.43000000000006</v>
      </c>
    </row>
    <row r="9" spans="1:7" ht="99.75" customHeight="1" x14ac:dyDescent="0.2">
      <c r="A9" s="91">
        <v>7</v>
      </c>
      <c r="B9" s="89" t="s">
        <v>155</v>
      </c>
      <c r="C9" s="92">
        <v>5</v>
      </c>
      <c r="D9" s="91">
        <v>5</v>
      </c>
      <c r="E9" s="90" t="s">
        <v>144</v>
      </c>
      <c r="F9" s="87">
        <v>11.99</v>
      </c>
      <c r="G9" s="86">
        <f t="shared" si="0"/>
        <v>59.95</v>
      </c>
    </row>
    <row r="10" spans="1:7" ht="27.75" customHeight="1" x14ac:dyDescent="0.2">
      <c r="A10" s="91">
        <v>8</v>
      </c>
      <c r="B10" s="89" t="s">
        <v>154</v>
      </c>
      <c r="C10" s="83">
        <v>1</v>
      </c>
      <c r="D10" s="85">
        <v>1</v>
      </c>
      <c r="E10" s="88" t="s">
        <v>142</v>
      </c>
      <c r="F10" s="87">
        <v>449</v>
      </c>
      <c r="G10" s="86">
        <f t="shared" si="0"/>
        <v>449</v>
      </c>
    </row>
    <row r="11" spans="1:7" ht="33.75" customHeight="1" x14ac:dyDescent="0.2">
      <c r="A11" s="91">
        <v>9</v>
      </c>
      <c r="B11" s="89" t="s">
        <v>153</v>
      </c>
      <c r="C11" s="83">
        <v>1</v>
      </c>
      <c r="D11" s="85">
        <v>1</v>
      </c>
      <c r="E11" s="88" t="s">
        <v>152</v>
      </c>
      <c r="F11" s="87">
        <v>45</v>
      </c>
      <c r="G11" s="86">
        <f t="shared" si="0"/>
        <v>45</v>
      </c>
    </row>
    <row r="12" spans="1:7" ht="20.25" customHeight="1" x14ac:dyDescent="0.2">
      <c r="A12" s="91">
        <v>11</v>
      </c>
      <c r="B12" s="84" t="s">
        <v>151</v>
      </c>
      <c r="C12" s="83">
        <v>5</v>
      </c>
      <c r="D12" s="85">
        <v>5</v>
      </c>
      <c r="E12" s="88" t="s">
        <v>144</v>
      </c>
      <c r="F12" s="87">
        <v>37.9</v>
      </c>
      <c r="G12" s="86">
        <f t="shared" si="0"/>
        <v>189.5</v>
      </c>
    </row>
    <row r="13" spans="1:7" ht="33.75" customHeight="1" x14ac:dyDescent="0.2">
      <c r="A13" s="91">
        <v>12</v>
      </c>
      <c r="B13" s="93" t="s">
        <v>150</v>
      </c>
      <c r="C13" s="83">
        <v>15</v>
      </c>
      <c r="D13" s="85">
        <v>15</v>
      </c>
      <c r="E13" s="88" t="s">
        <v>142</v>
      </c>
      <c r="F13" s="87">
        <v>12</v>
      </c>
      <c r="G13" s="86">
        <f t="shared" si="0"/>
        <v>180</v>
      </c>
    </row>
    <row r="14" spans="1:7" ht="24" customHeight="1" x14ac:dyDescent="0.2">
      <c r="A14" s="91">
        <v>13</v>
      </c>
      <c r="B14" s="84" t="s">
        <v>149</v>
      </c>
      <c r="C14" s="83">
        <v>5</v>
      </c>
      <c r="D14" s="85">
        <v>5</v>
      </c>
      <c r="E14" s="88" t="s">
        <v>144</v>
      </c>
      <c r="F14" s="87">
        <v>4.99</v>
      </c>
      <c r="G14" s="86">
        <f t="shared" si="0"/>
        <v>24.950000000000003</v>
      </c>
    </row>
    <row r="15" spans="1:7" ht="33.75" customHeight="1" x14ac:dyDescent="0.2">
      <c r="A15" s="91">
        <v>14</v>
      </c>
      <c r="B15" s="84" t="s">
        <v>148</v>
      </c>
      <c r="C15" s="83">
        <v>5</v>
      </c>
      <c r="D15" s="85">
        <v>5</v>
      </c>
      <c r="E15" s="88" t="s">
        <v>144</v>
      </c>
      <c r="F15" s="87">
        <v>29.99</v>
      </c>
      <c r="G15" s="86">
        <f t="shared" si="0"/>
        <v>149.94999999999999</v>
      </c>
    </row>
    <row r="16" spans="1:7" ht="90.6" customHeight="1" x14ac:dyDescent="0.2">
      <c r="A16" s="91">
        <v>15</v>
      </c>
      <c r="B16" s="89" t="s">
        <v>147</v>
      </c>
      <c r="C16" s="92">
        <v>5</v>
      </c>
      <c r="D16" s="91">
        <v>5</v>
      </c>
      <c r="E16" s="90" t="s">
        <v>144</v>
      </c>
      <c r="F16" s="87">
        <v>20</v>
      </c>
      <c r="G16" s="86">
        <f t="shared" si="0"/>
        <v>100</v>
      </c>
    </row>
    <row r="17" spans="1:7" ht="20.25" customHeight="1" x14ac:dyDescent="0.2">
      <c r="A17" s="91">
        <v>16</v>
      </c>
      <c r="B17" s="89" t="s">
        <v>146</v>
      </c>
      <c r="C17" s="83">
        <v>5</v>
      </c>
      <c r="D17" s="85">
        <v>5</v>
      </c>
      <c r="E17" s="88" t="s">
        <v>144</v>
      </c>
      <c r="F17" s="87">
        <v>7.9</v>
      </c>
      <c r="G17" s="86">
        <f t="shared" si="0"/>
        <v>39.5</v>
      </c>
    </row>
    <row r="18" spans="1:7" ht="22.5" customHeight="1" x14ac:dyDescent="0.2">
      <c r="A18" s="91">
        <v>17</v>
      </c>
      <c r="B18" s="84" t="s">
        <v>145</v>
      </c>
      <c r="C18" s="83">
        <v>5</v>
      </c>
      <c r="D18" s="85">
        <v>5</v>
      </c>
      <c r="E18" s="88" t="s">
        <v>144</v>
      </c>
      <c r="F18" s="87">
        <v>20.99</v>
      </c>
      <c r="G18" s="86">
        <f t="shared" si="0"/>
        <v>104.94999999999999</v>
      </c>
    </row>
    <row r="19" spans="1:7" ht="25.5" customHeight="1" x14ac:dyDescent="0.2">
      <c r="A19" s="91">
        <v>18</v>
      </c>
      <c r="B19" s="84" t="s">
        <v>143</v>
      </c>
      <c r="C19" s="83">
        <v>1</v>
      </c>
      <c r="D19" s="82">
        <v>1</v>
      </c>
      <c r="E19" s="81" t="s">
        <v>142</v>
      </c>
      <c r="F19" s="80">
        <v>1900</v>
      </c>
      <c r="G19" s="79">
        <f>F19*C19</f>
        <v>1900</v>
      </c>
    </row>
    <row r="20" spans="1:7" ht="15" customHeight="1" x14ac:dyDescent="0.2">
      <c r="A20" s="78"/>
      <c r="B20" s="78"/>
      <c r="C20" s="78"/>
      <c r="D20" s="177" t="s">
        <v>141</v>
      </c>
      <c r="E20" s="193"/>
      <c r="F20" s="178"/>
      <c r="G20" s="75">
        <f>SUM(G3:G19)</f>
        <v>6885.7699999999995</v>
      </c>
    </row>
    <row r="21" spans="1:7" ht="15" customHeight="1" x14ac:dyDescent="0.2">
      <c r="A21" s="77"/>
      <c r="B21" s="77"/>
      <c r="C21" s="77"/>
      <c r="D21" s="177" t="s">
        <v>140</v>
      </c>
      <c r="E21" s="193"/>
      <c r="F21" s="178"/>
      <c r="G21" s="76">
        <v>95</v>
      </c>
    </row>
    <row r="22" spans="1:7" ht="15" x14ac:dyDescent="0.2">
      <c r="A22" s="191" t="s">
        <v>198</v>
      </c>
      <c r="B22" s="190"/>
      <c r="C22" s="190"/>
      <c r="D22" s="190"/>
      <c r="E22" s="190"/>
      <c r="F22" s="190"/>
      <c r="G22" s="75">
        <f>G20/12</f>
        <v>573.81416666666667</v>
      </c>
    </row>
    <row r="23" spans="1:7" ht="15" x14ac:dyDescent="0.2">
      <c r="A23" s="114"/>
      <c r="B23" s="74"/>
      <c r="C23" s="74"/>
      <c r="D23" s="74"/>
      <c r="E23" s="74"/>
      <c r="F23" s="74"/>
      <c r="G23" s="115"/>
    </row>
    <row r="24" spans="1:7" ht="15" x14ac:dyDescent="0.25">
      <c r="A24" s="172"/>
      <c r="B24" s="173"/>
      <c r="C24" s="173"/>
      <c r="D24" s="64"/>
      <c r="E24" s="64"/>
      <c r="F24" s="64"/>
      <c r="G24" s="64"/>
    </row>
    <row r="25" spans="1:7" ht="40.5" customHeight="1" x14ac:dyDescent="0.2">
      <c r="A25" s="110" t="s">
        <v>219</v>
      </c>
      <c r="B25" s="71" t="s">
        <v>138</v>
      </c>
      <c r="C25" s="112" t="s">
        <v>216</v>
      </c>
      <c r="D25" s="71" t="s">
        <v>136</v>
      </c>
      <c r="E25" s="70" t="s">
        <v>135</v>
      </c>
    </row>
    <row r="26" spans="1:7" ht="31.5" customHeight="1" x14ac:dyDescent="0.25">
      <c r="A26" s="109">
        <v>1</v>
      </c>
      <c r="B26" s="67" t="s">
        <v>220</v>
      </c>
      <c r="C26" s="133">
        <v>4</v>
      </c>
      <c r="D26" s="65">
        <v>20</v>
      </c>
      <c r="E26" s="63">
        <f>D26*C26</f>
        <v>80</v>
      </c>
    </row>
    <row r="27" spans="1:7" ht="40.5" customHeight="1" x14ac:dyDescent="0.25">
      <c r="A27" s="109">
        <v>2</v>
      </c>
      <c r="B27" s="67" t="s">
        <v>221</v>
      </c>
      <c r="C27" s="133">
        <v>1</v>
      </c>
      <c r="D27" s="65">
        <v>40</v>
      </c>
      <c r="E27" s="63">
        <f t="shared" ref="E27:E47" si="1">D27*C27</f>
        <v>40</v>
      </c>
    </row>
    <row r="28" spans="1:7" ht="31.5" customHeight="1" x14ac:dyDescent="0.25">
      <c r="A28" s="109">
        <v>3</v>
      </c>
      <c r="B28" s="67" t="s">
        <v>134</v>
      </c>
      <c r="C28" s="133">
        <v>20</v>
      </c>
      <c r="D28" s="65">
        <v>5</v>
      </c>
      <c r="E28" s="63">
        <f t="shared" si="1"/>
        <v>100</v>
      </c>
    </row>
    <row r="29" spans="1:7" ht="37.5" customHeight="1" x14ac:dyDescent="0.25">
      <c r="A29" s="109">
        <v>4</v>
      </c>
      <c r="B29" s="67" t="s">
        <v>223</v>
      </c>
      <c r="C29" s="133">
        <v>20</v>
      </c>
      <c r="D29" s="65">
        <v>2</v>
      </c>
      <c r="E29" s="63">
        <f t="shared" si="1"/>
        <v>40</v>
      </c>
    </row>
    <row r="30" spans="1:7" ht="27" customHeight="1" x14ac:dyDescent="0.25">
      <c r="A30" s="109">
        <v>5</v>
      </c>
      <c r="B30" s="67" t="s">
        <v>133</v>
      </c>
      <c r="C30" s="133">
        <v>20</v>
      </c>
      <c r="D30" s="65">
        <v>20</v>
      </c>
      <c r="E30" s="63">
        <f t="shared" si="1"/>
        <v>400</v>
      </c>
    </row>
    <row r="31" spans="1:7" ht="30" customHeight="1" x14ac:dyDescent="0.25">
      <c r="A31" s="109">
        <v>6</v>
      </c>
      <c r="B31" s="70" t="s">
        <v>132</v>
      </c>
      <c r="C31" s="133">
        <v>1</v>
      </c>
      <c r="D31" s="65">
        <v>59</v>
      </c>
      <c r="E31" s="63">
        <f t="shared" si="1"/>
        <v>59</v>
      </c>
    </row>
    <row r="32" spans="1:7" ht="27" customHeight="1" x14ac:dyDescent="0.25">
      <c r="A32" s="109">
        <v>7</v>
      </c>
      <c r="B32" s="69" t="s">
        <v>131</v>
      </c>
      <c r="C32" s="133">
        <v>2</v>
      </c>
      <c r="D32" s="65">
        <v>15.9</v>
      </c>
      <c r="E32" s="63">
        <f t="shared" si="1"/>
        <v>31.8</v>
      </c>
    </row>
    <row r="33" spans="1:5" ht="22.5" customHeight="1" x14ac:dyDescent="0.25">
      <c r="A33" s="109">
        <v>8</v>
      </c>
      <c r="B33" s="69" t="s">
        <v>130</v>
      </c>
      <c r="C33" s="133">
        <v>0.17</v>
      </c>
      <c r="D33" s="65">
        <v>10.9</v>
      </c>
      <c r="E33" s="63">
        <f t="shared" si="1"/>
        <v>1.8530000000000002</v>
      </c>
    </row>
    <row r="34" spans="1:5" ht="22.5" customHeight="1" x14ac:dyDescent="0.25">
      <c r="A34" s="109">
        <v>9</v>
      </c>
      <c r="B34" s="69" t="s">
        <v>203</v>
      </c>
      <c r="C34" s="133">
        <v>1</v>
      </c>
      <c r="D34" s="65">
        <v>37.200000000000003</v>
      </c>
      <c r="E34" s="63">
        <f t="shared" si="1"/>
        <v>37.200000000000003</v>
      </c>
    </row>
    <row r="35" spans="1:5" ht="22.5" customHeight="1" x14ac:dyDescent="0.25">
      <c r="A35" s="109">
        <v>10</v>
      </c>
      <c r="B35" s="69" t="s">
        <v>204</v>
      </c>
      <c r="C35" s="133">
        <v>4</v>
      </c>
      <c r="D35" s="65">
        <v>32.5</v>
      </c>
      <c r="E35" s="63">
        <f t="shared" si="1"/>
        <v>130</v>
      </c>
    </row>
    <row r="36" spans="1:5" ht="22.5" customHeight="1" x14ac:dyDescent="0.25">
      <c r="A36" s="109">
        <v>11</v>
      </c>
      <c r="B36" s="69" t="s">
        <v>205</v>
      </c>
      <c r="C36" s="133">
        <v>2</v>
      </c>
      <c r="D36" s="65">
        <v>59.9</v>
      </c>
      <c r="E36" s="63">
        <f t="shared" si="1"/>
        <v>119.8</v>
      </c>
    </row>
    <row r="37" spans="1:5" ht="22.5" customHeight="1" x14ac:dyDescent="0.25">
      <c r="A37" s="109">
        <v>12</v>
      </c>
      <c r="B37" s="69" t="s">
        <v>206</v>
      </c>
      <c r="C37" s="133">
        <v>5</v>
      </c>
      <c r="D37" s="65">
        <v>25</v>
      </c>
      <c r="E37" s="63">
        <f t="shared" si="1"/>
        <v>125</v>
      </c>
    </row>
    <row r="38" spans="1:5" ht="22.5" customHeight="1" x14ac:dyDescent="0.25">
      <c r="A38" s="109">
        <v>14</v>
      </c>
      <c r="B38" s="69" t="s">
        <v>207</v>
      </c>
      <c r="C38" s="133">
        <v>6</v>
      </c>
      <c r="D38" s="65">
        <v>12.9</v>
      </c>
      <c r="E38" s="63">
        <f t="shared" si="1"/>
        <v>77.400000000000006</v>
      </c>
    </row>
    <row r="39" spans="1:5" ht="22.5" customHeight="1" x14ac:dyDescent="0.25">
      <c r="A39" s="109">
        <v>15</v>
      </c>
      <c r="B39" s="69" t="s">
        <v>208</v>
      </c>
      <c r="C39" s="133">
        <v>30</v>
      </c>
      <c r="D39" s="65">
        <v>10.9</v>
      </c>
      <c r="E39" s="63">
        <f t="shared" si="1"/>
        <v>327</v>
      </c>
    </row>
    <row r="40" spans="1:5" ht="22.5" customHeight="1" x14ac:dyDescent="0.25">
      <c r="A40" s="109">
        <v>16</v>
      </c>
      <c r="B40" s="69" t="s">
        <v>209</v>
      </c>
      <c r="C40" s="133">
        <v>4</v>
      </c>
      <c r="D40" s="65">
        <v>10.603999999999999</v>
      </c>
      <c r="E40" s="63">
        <f t="shared" si="1"/>
        <v>42.415999999999997</v>
      </c>
    </row>
    <row r="41" spans="1:5" ht="22.5" customHeight="1" x14ac:dyDescent="0.25">
      <c r="A41" s="109">
        <v>17</v>
      </c>
      <c r="B41" s="69" t="s">
        <v>210</v>
      </c>
      <c r="C41" s="133">
        <v>4</v>
      </c>
      <c r="D41" s="65">
        <v>29.9</v>
      </c>
      <c r="E41" s="63">
        <f t="shared" si="1"/>
        <v>119.6</v>
      </c>
    </row>
    <row r="42" spans="1:5" ht="22.5" customHeight="1" x14ac:dyDescent="0.25">
      <c r="A42" s="109">
        <v>18</v>
      </c>
      <c r="B42" s="69" t="s">
        <v>211</v>
      </c>
      <c r="C42" s="133">
        <v>2</v>
      </c>
      <c r="D42" s="65">
        <v>59.9</v>
      </c>
      <c r="E42" s="63">
        <f t="shared" si="1"/>
        <v>119.8</v>
      </c>
    </row>
    <row r="43" spans="1:5" ht="22.5" customHeight="1" x14ac:dyDescent="0.25">
      <c r="A43" s="109">
        <v>19</v>
      </c>
      <c r="B43" s="69" t="s">
        <v>202</v>
      </c>
      <c r="C43" s="133">
        <v>4</v>
      </c>
      <c r="D43" s="65">
        <v>15.9</v>
      </c>
      <c r="E43" s="63">
        <f t="shared" si="1"/>
        <v>63.6</v>
      </c>
    </row>
    <row r="44" spans="1:5" ht="22.5" customHeight="1" x14ac:dyDescent="0.25">
      <c r="A44" s="109">
        <v>20</v>
      </c>
      <c r="B44" s="69" t="s">
        <v>212</v>
      </c>
      <c r="C44" s="133">
        <v>2</v>
      </c>
      <c r="D44" s="65">
        <v>50.9</v>
      </c>
      <c r="E44" s="63">
        <f t="shared" si="1"/>
        <v>101.8</v>
      </c>
    </row>
    <row r="45" spans="1:5" ht="22.5" customHeight="1" x14ac:dyDescent="0.25">
      <c r="A45" s="109">
        <v>21</v>
      </c>
      <c r="B45" s="69" t="s">
        <v>260</v>
      </c>
      <c r="C45" s="133">
        <v>5</v>
      </c>
      <c r="D45" s="65">
        <v>90</v>
      </c>
      <c r="E45" s="63">
        <f t="shared" si="1"/>
        <v>450</v>
      </c>
    </row>
    <row r="46" spans="1:5" ht="22.5" customHeight="1" x14ac:dyDescent="0.25">
      <c r="A46" s="109">
        <v>22</v>
      </c>
      <c r="B46" s="69" t="s">
        <v>199</v>
      </c>
      <c r="C46" s="133">
        <v>1</v>
      </c>
      <c r="D46" s="65">
        <v>37</v>
      </c>
      <c r="E46" s="63">
        <f t="shared" si="1"/>
        <v>37</v>
      </c>
    </row>
    <row r="47" spans="1:5" ht="22.5" customHeight="1" x14ac:dyDescent="0.25">
      <c r="A47" s="109">
        <v>28</v>
      </c>
      <c r="B47" s="69" t="s">
        <v>215</v>
      </c>
      <c r="C47" s="133">
        <v>4</v>
      </c>
      <c r="D47" s="65">
        <v>20</v>
      </c>
      <c r="E47" s="63">
        <f t="shared" si="1"/>
        <v>80</v>
      </c>
    </row>
    <row r="48" spans="1:5" ht="22.5" customHeight="1" x14ac:dyDescent="0.25">
      <c r="A48" s="109">
        <v>30</v>
      </c>
      <c r="B48" s="67" t="s">
        <v>222</v>
      </c>
      <c r="C48" s="133">
        <v>30</v>
      </c>
      <c r="D48" s="65">
        <v>19.899999999999999</v>
      </c>
      <c r="E48" s="63">
        <f>D48*C48</f>
        <v>597</v>
      </c>
    </row>
    <row r="49" spans="1:6" ht="15" x14ac:dyDescent="0.25">
      <c r="A49" s="64"/>
      <c r="B49" s="64"/>
      <c r="C49" s="64"/>
      <c r="D49" s="62" t="s">
        <v>84</v>
      </c>
      <c r="E49" s="63">
        <f>SUM(E26:E48)</f>
        <v>3180.2689999999998</v>
      </c>
    </row>
    <row r="50" spans="1:6" ht="21.75" customHeight="1" x14ac:dyDescent="0.2">
      <c r="A50" s="174" t="s">
        <v>169</v>
      </c>
      <c r="B50" s="175"/>
      <c r="C50" s="176"/>
      <c r="D50" s="177">
        <v>95</v>
      </c>
      <c r="E50" s="178"/>
    </row>
    <row r="51" spans="1:6" ht="33" customHeight="1" x14ac:dyDescent="0.2">
      <c r="A51" s="179" t="s">
        <v>197</v>
      </c>
      <c r="B51" s="180"/>
      <c r="C51" s="181"/>
      <c r="D51" s="182">
        <f>E49/12</f>
        <v>265.02241666666663</v>
      </c>
      <c r="E51" s="183"/>
      <c r="F51" s="43">
        <f>D51</f>
        <v>265.02241666666663</v>
      </c>
    </row>
    <row r="54" spans="1:6" ht="63" customHeight="1" x14ac:dyDescent="0.2">
      <c r="D54" s="132" t="s">
        <v>259</v>
      </c>
      <c r="E54" s="196">
        <f>SUM(G22+D51)</f>
        <v>838.83658333333324</v>
      </c>
      <c r="F54" s="197"/>
    </row>
  </sheetData>
  <mergeCells count="10">
    <mergeCell ref="D50:E50"/>
    <mergeCell ref="D51:E51"/>
    <mergeCell ref="E54:F54"/>
    <mergeCell ref="A50:C50"/>
    <mergeCell ref="A51:C51"/>
    <mergeCell ref="A24:C24"/>
    <mergeCell ref="D20:F20"/>
    <mergeCell ref="D21:F21"/>
    <mergeCell ref="A22:F22"/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4" workbookViewId="0">
      <selection activeCell="E74" sqref="E74"/>
    </sheetView>
  </sheetViews>
  <sheetFormatPr defaultRowHeight="12.75" x14ac:dyDescent="0.2"/>
  <cols>
    <col min="1" max="1" width="26.1640625" customWidth="1"/>
    <col min="2" max="2" width="76.6640625" customWidth="1"/>
    <col min="3" max="3" width="54.1640625" customWidth="1"/>
    <col min="4" max="4" width="16.83203125" customWidth="1"/>
    <col min="5" max="5" width="17.33203125" customWidth="1"/>
    <col min="6" max="6" width="18.6640625" customWidth="1"/>
  </cols>
  <sheetData>
    <row r="1" spans="1:6" ht="47.25" customHeight="1" x14ac:dyDescent="0.2">
      <c r="A1" s="150" t="s">
        <v>61</v>
      </c>
      <c r="B1" s="150"/>
      <c r="C1" s="150"/>
      <c r="D1" s="7"/>
      <c r="E1" s="7"/>
      <c r="F1" s="7"/>
    </row>
    <row r="2" spans="1:6" ht="15.75" customHeight="1" x14ac:dyDescent="0.2">
      <c r="A2" s="151" t="s">
        <v>0</v>
      </c>
      <c r="B2" s="152"/>
      <c r="C2" s="153"/>
      <c r="D2" s="19"/>
      <c r="E2" s="19"/>
      <c r="F2" s="19"/>
    </row>
    <row r="3" spans="1:6" ht="30" customHeight="1" x14ac:dyDescent="0.2">
      <c r="A3" s="1">
        <v>1</v>
      </c>
      <c r="B3" s="10" t="s">
        <v>1</v>
      </c>
      <c r="C3" s="58" t="s">
        <v>119</v>
      </c>
      <c r="D3" s="23"/>
      <c r="E3" s="23"/>
      <c r="F3" s="23"/>
    </row>
    <row r="4" spans="1:6" ht="15.75" customHeight="1" x14ac:dyDescent="0.2">
      <c r="A4" s="1">
        <v>2</v>
      </c>
      <c r="B4" s="11" t="s">
        <v>59</v>
      </c>
      <c r="C4" s="39" t="s">
        <v>125</v>
      </c>
      <c r="D4" s="23"/>
      <c r="E4" s="23"/>
      <c r="F4" s="23"/>
    </row>
    <row r="5" spans="1:6" ht="15.75" customHeight="1" x14ac:dyDescent="0.2">
      <c r="A5" s="1">
        <v>3</v>
      </c>
      <c r="B5" s="11" t="s">
        <v>62</v>
      </c>
      <c r="C5" s="38">
        <v>1835.53</v>
      </c>
      <c r="D5" s="24"/>
      <c r="E5" s="24"/>
      <c r="F5" s="24"/>
    </row>
    <row r="6" spans="1:6" ht="15.75" customHeight="1" x14ac:dyDescent="0.2">
      <c r="A6" s="1"/>
      <c r="B6" s="11" t="s">
        <v>122</v>
      </c>
      <c r="C6" s="38"/>
      <c r="D6" s="24"/>
      <c r="E6" s="24"/>
      <c r="F6" s="24"/>
    </row>
    <row r="7" spans="1:6" ht="15.75" customHeight="1" x14ac:dyDescent="0.2">
      <c r="A7" s="1">
        <v>4</v>
      </c>
      <c r="B7" s="11" t="s">
        <v>60</v>
      </c>
      <c r="C7" s="39" t="s">
        <v>119</v>
      </c>
      <c r="D7" s="23"/>
      <c r="E7" s="23"/>
      <c r="F7" s="23"/>
    </row>
    <row r="8" spans="1:6" ht="15.75" customHeight="1" x14ac:dyDescent="0.2">
      <c r="A8" s="1">
        <v>5</v>
      </c>
      <c r="B8" s="11" t="s">
        <v>58</v>
      </c>
      <c r="C8" s="40">
        <v>45292</v>
      </c>
      <c r="D8" s="25"/>
      <c r="E8" s="25"/>
      <c r="F8" s="25"/>
    </row>
    <row r="9" spans="1:6" ht="31.5" customHeight="1" x14ac:dyDescent="0.2">
      <c r="A9" s="154" t="s">
        <v>2</v>
      </c>
      <c r="B9" s="154"/>
      <c r="C9" s="154"/>
      <c r="D9" s="8"/>
      <c r="E9" s="8"/>
      <c r="F9" s="8"/>
    </row>
    <row r="10" spans="1:6" ht="15.75" customHeight="1" x14ac:dyDescent="0.2">
      <c r="A10" s="13">
        <v>1</v>
      </c>
      <c r="B10" s="9" t="s">
        <v>3</v>
      </c>
      <c r="C10" s="32" t="s">
        <v>4</v>
      </c>
      <c r="D10" s="26"/>
      <c r="E10" s="26"/>
      <c r="F10" s="26"/>
    </row>
    <row r="11" spans="1:6" ht="15.75" customHeight="1" x14ac:dyDescent="0.2">
      <c r="A11" s="10" t="s">
        <v>5</v>
      </c>
      <c r="B11" s="11" t="s">
        <v>63</v>
      </c>
      <c r="C11" s="38">
        <f>C5</f>
        <v>1835.53</v>
      </c>
      <c r="D11" s="24"/>
      <c r="E11" s="24"/>
      <c r="F11" s="24"/>
    </row>
    <row r="12" spans="1:6" ht="15.75" customHeight="1" x14ac:dyDescent="0.2">
      <c r="A12" s="10" t="s">
        <v>6</v>
      </c>
      <c r="B12" s="11" t="s">
        <v>114</v>
      </c>
      <c r="C12" s="31">
        <v>528</v>
      </c>
      <c r="D12" s="27"/>
      <c r="E12" s="27"/>
      <c r="F12" s="27"/>
    </row>
    <row r="13" spans="1:6" ht="15.75" hidden="1" customHeight="1" x14ac:dyDescent="0.2">
      <c r="A13" s="10" t="s">
        <v>8</v>
      </c>
      <c r="B13" s="10" t="s">
        <v>9</v>
      </c>
      <c r="C13" s="31"/>
      <c r="D13" s="27"/>
      <c r="E13" s="27"/>
      <c r="F13" s="27"/>
    </row>
    <row r="14" spans="1:6" ht="15.75" hidden="1" customHeight="1" x14ac:dyDescent="0.2">
      <c r="A14" s="10" t="s">
        <v>10</v>
      </c>
      <c r="B14" s="10" t="s">
        <v>11</v>
      </c>
      <c r="C14" s="33"/>
      <c r="D14" s="27"/>
      <c r="E14" s="27"/>
      <c r="F14" s="27"/>
    </row>
    <row r="15" spans="1:6" ht="15.75" hidden="1" customHeight="1" x14ac:dyDescent="0.2">
      <c r="A15" s="10" t="s">
        <v>12</v>
      </c>
      <c r="B15" s="10" t="s">
        <v>13</v>
      </c>
      <c r="C15" s="33"/>
      <c r="D15" s="27"/>
      <c r="E15" s="27"/>
      <c r="F15" s="27"/>
    </row>
    <row r="16" spans="1:6" ht="15.75" hidden="1" customHeight="1" x14ac:dyDescent="0.2">
      <c r="A16" s="10" t="s">
        <v>14</v>
      </c>
      <c r="B16" s="10" t="s">
        <v>15</v>
      </c>
      <c r="C16" s="33"/>
      <c r="D16" s="27"/>
      <c r="E16" s="27"/>
      <c r="F16" s="27"/>
    </row>
    <row r="17" spans="1:6" ht="15.75" hidden="1" customHeight="1" x14ac:dyDescent="0.2">
      <c r="A17" s="10" t="s">
        <v>16</v>
      </c>
      <c r="B17" s="10" t="s">
        <v>17</v>
      </c>
      <c r="C17" s="33"/>
      <c r="D17" s="27"/>
      <c r="E17" s="27"/>
      <c r="F17" s="27"/>
    </row>
    <row r="18" spans="1:6" ht="15.75" customHeight="1" x14ac:dyDescent="0.2">
      <c r="A18" s="15"/>
      <c r="B18" s="11" t="s">
        <v>64</v>
      </c>
      <c r="C18" s="31">
        <f>SUM(C11:C12)</f>
        <v>2363.5299999999997</v>
      </c>
      <c r="D18" s="24"/>
      <c r="E18" s="24"/>
      <c r="F18" s="24"/>
    </row>
    <row r="19" spans="1:6" ht="31.5" customHeight="1" x14ac:dyDescent="0.2">
      <c r="A19" s="150" t="s">
        <v>73</v>
      </c>
      <c r="B19" s="150"/>
      <c r="C19" s="150"/>
      <c r="D19" s="7"/>
      <c r="E19" s="41"/>
      <c r="F19" s="7"/>
    </row>
    <row r="20" spans="1:6" ht="15.75" customHeight="1" x14ac:dyDescent="0.2">
      <c r="A20" s="9" t="s">
        <v>18</v>
      </c>
      <c r="B20" s="16" t="s">
        <v>109</v>
      </c>
      <c r="C20" s="32" t="s">
        <v>4</v>
      </c>
      <c r="D20" s="26"/>
      <c r="E20" s="26"/>
      <c r="F20" s="26"/>
    </row>
    <row r="21" spans="1:6" ht="15.75" customHeight="1" x14ac:dyDescent="0.2">
      <c r="A21" s="10" t="s">
        <v>5</v>
      </c>
      <c r="B21" s="11" t="s">
        <v>65</v>
      </c>
      <c r="C21" s="31">
        <f>C18*8.33%</f>
        <v>196.88204899999997</v>
      </c>
      <c r="D21" s="24"/>
      <c r="E21" s="24"/>
      <c r="F21" s="24"/>
    </row>
    <row r="22" spans="1:6" ht="15.75" customHeight="1" x14ac:dyDescent="0.2">
      <c r="A22" s="10" t="s">
        <v>6</v>
      </c>
      <c r="B22" s="11" t="s">
        <v>66</v>
      </c>
      <c r="C22" s="31">
        <v>60</v>
      </c>
      <c r="D22" s="24"/>
      <c r="E22" s="24"/>
      <c r="F22" s="24"/>
    </row>
    <row r="23" spans="1:6" ht="15.75" customHeight="1" x14ac:dyDescent="0.2">
      <c r="A23" s="15"/>
      <c r="B23" s="10" t="s">
        <v>19</v>
      </c>
      <c r="C23" s="31">
        <f>SUM(C21:F22)</f>
        <v>256.88204899999994</v>
      </c>
      <c r="D23" s="24"/>
      <c r="E23" s="24"/>
      <c r="F23" s="24"/>
    </row>
    <row r="24" spans="1:6" ht="41.25" customHeight="1" x14ac:dyDescent="0.2">
      <c r="A24" s="155" t="s">
        <v>67</v>
      </c>
      <c r="B24" s="155"/>
      <c r="C24" s="155"/>
      <c r="D24" s="7"/>
      <c r="E24" s="7"/>
      <c r="F24" s="7"/>
    </row>
    <row r="25" spans="1:6" ht="36.75" customHeight="1" x14ac:dyDescent="0.2">
      <c r="A25" s="9" t="s">
        <v>20</v>
      </c>
      <c r="B25" s="9" t="s">
        <v>21</v>
      </c>
      <c r="C25" s="14" t="s">
        <v>22</v>
      </c>
      <c r="D25" s="32" t="s">
        <v>4</v>
      </c>
      <c r="E25" s="26"/>
      <c r="F25" s="26"/>
    </row>
    <row r="26" spans="1:6" ht="15.75" customHeight="1" x14ac:dyDescent="0.2">
      <c r="A26" s="10" t="s">
        <v>5</v>
      </c>
      <c r="B26" s="10" t="s">
        <v>23</v>
      </c>
      <c r="C26" s="17">
        <v>0.2</v>
      </c>
      <c r="D26" s="31">
        <f>$C$18*C26</f>
        <v>472.70599999999996</v>
      </c>
      <c r="E26" s="24"/>
      <c r="F26" s="24"/>
    </row>
    <row r="27" spans="1:6" ht="15.75" customHeight="1" x14ac:dyDescent="0.2">
      <c r="A27" s="10" t="s">
        <v>6</v>
      </c>
      <c r="B27" s="10" t="s">
        <v>24</v>
      </c>
      <c r="C27" s="17">
        <v>1.4999999999999999E-2</v>
      </c>
      <c r="D27" s="31">
        <f>$C$18*C27</f>
        <v>35.452949999999994</v>
      </c>
      <c r="E27" s="24"/>
      <c r="F27" s="24"/>
    </row>
    <row r="28" spans="1:6" ht="15.75" customHeight="1" x14ac:dyDescent="0.2">
      <c r="A28" s="10" t="s">
        <v>8</v>
      </c>
      <c r="B28" s="10" t="s">
        <v>25</v>
      </c>
      <c r="C28" s="17">
        <v>0.01</v>
      </c>
      <c r="D28" s="31">
        <f>$C$18*C28</f>
        <v>23.635299999999997</v>
      </c>
      <c r="E28" s="24"/>
      <c r="F28" s="24"/>
    </row>
    <row r="29" spans="1:6" ht="15.75" customHeight="1" x14ac:dyDescent="0.2">
      <c r="A29" s="10" t="s">
        <v>10</v>
      </c>
      <c r="B29" s="10" t="s">
        <v>26</v>
      </c>
      <c r="C29" s="17">
        <v>2E-3</v>
      </c>
      <c r="D29" s="31">
        <f>$C$18*C29</f>
        <v>4.7270599999999998</v>
      </c>
      <c r="E29" s="24"/>
      <c r="F29" s="24"/>
    </row>
    <row r="30" spans="1:6" ht="15.75" customHeight="1" x14ac:dyDescent="0.2">
      <c r="A30" s="10" t="s">
        <v>12</v>
      </c>
      <c r="B30" s="11" t="s">
        <v>68</v>
      </c>
      <c r="C30" s="17">
        <v>2.5000000000000001E-2</v>
      </c>
      <c r="D30" s="31">
        <f>$C$18*C30</f>
        <v>59.088249999999995</v>
      </c>
      <c r="E30" s="24"/>
      <c r="F30" s="24"/>
    </row>
    <row r="31" spans="1:6" ht="15.75" customHeight="1" x14ac:dyDescent="0.2">
      <c r="A31" s="10" t="s">
        <v>14</v>
      </c>
      <c r="B31" s="10" t="s">
        <v>27</v>
      </c>
      <c r="C31" s="18">
        <v>0.08</v>
      </c>
      <c r="D31" s="31">
        <f t="shared" ref="D31:D33" si="0">$C$18*C31</f>
        <v>189.08239999999998</v>
      </c>
      <c r="E31" s="24"/>
      <c r="F31" s="24"/>
    </row>
    <row r="32" spans="1:6" ht="15.75" customHeight="1" x14ac:dyDescent="0.2">
      <c r="A32" s="11" t="s">
        <v>102</v>
      </c>
      <c r="B32" s="10" t="s">
        <v>28</v>
      </c>
      <c r="C32" s="17">
        <v>6.0000000000000001E-3</v>
      </c>
      <c r="D32" s="31">
        <f t="shared" si="0"/>
        <v>14.181179999999999</v>
      </c>
      <c r="E32" s="24"/>
      <c r="F32" s="24"/>
    </row>
    <row r="33" spans="1:6" ht="15.75" customHeight="1" x14ac:dyDescent="0.2">
      <c r="A33" s="21" t="s">
        <v>103</v>
      </c>
      <c r="B33" s="21" t="s">
        <v>104</v>
      </c>
      <c r="C33" s="17">
        <v>5.0000000000000001E-3</v>
      </c>
      <c r="D33" s="31">
        <f t="shared" si="0"/>
        <v>11.817649999999999</v>
      </c>
      <c r="E33" s="24"/>
      <c r="F33" s="24"/>
    </row>
    <row r="34" spans="1:6" ht="15.75" customHeight="1" x14ac:dyDescent="0.2">
      <c r="A34" s="10"/>
      <c r="B34" s="10" t="s">
        <v>29</v>
      </c>
      <c r="C34" s="17">
        <f>SUM(C26:C33)</f>
        <v>0.34300000000000008</v>
      </c>
      <c r="D34" s="31">
        <f>SUM(D26:D33)</f>
        <v>810.69078999999999</v>
      </c>
      <c r="E34" s="24"/>
      <c r="F34" s="24"/>
    </row>
    <row r="35" spans="1:6" ht="40.5" customHeight="1" x14ac:dyDescent="0.2">
      <c r="A35" s="149" t="s">
        <v>69</v>
      </c>
      <c r="B35" s="149"/>
      <c r="C35" s="149"/>
      <c r="D35" s="7"/>
      <c r="E35" s="7"/>
      <c r="F35" s="7"/>
    </row>
    <row r="36" spans="1:6" ht="15.75" customHeight="1" x14ac:dyDescent="0.2">
      <c r="A36" s="9" t="s">
        <v>30</v>
      </c>
      <c r="B36" s="9" t="s">
        <v>31</v>
      </c>
      <c r="C36" s="32" t="s">
        <v>4</v>
      </c>
      <c r="D36" s="26"/>
      <c r="E36" s="26"/>
      <c r="F36" s="26"/>
    </row>
    <row r="37" spans="1:6" ht="15.75" customHeight="1" x14ac:dyDescent="0.2">
      <c r="A37" s="10" t="s">
        <v>5</v>
      </c>
      <c r="B37" s="10" t="s">
        <v>32</v>
      </c>
      <c r="C37" s="31">
        <v>110</v>
      </c>
      <c r="D37" s="24"/>
      <c r="E37" s="24"/>
      <c r="F37" s="24"/>
    </row>
    <row r="38" spans="1:6" ht="15.75" customHeight="1" x14ac:dyDescent="0.2">
      <c r="A38" s="10" t="s">
        <v>6</v>
      </c>
      <c r="B38" s="11" t="s">
        <v>86</v>
      </c>
      <c r="C38" s="31">
        <v>40.5</v>
      </c>
      <c r="D38" s="24"/>
      <c r="E38" s="24"/>
      <c r="F38" s="24"/>
    </row>
    <row r="39" spans="1:6" ht="15.75" hidden="1" customHeight="1" x14ac:dyDescent="0.2">
      <c r="A39" s="10" t="s">
        <v>8</v>
      </c>
      <c r="B39" s="11" t="s">
        <v>70</v>
      </c>
      <c r="C39" s="31"/>
      <c r="D39" s="24"/>
      <c r="E39" s="24"/>
      <c r="F39" s="24"/>
    </row>
    <row r="40" spans="1:6" ht="15.75" customHeight="1" x14ac:dyDescent="0.2">
      <c r="A40" s="21" t="s">
        <v>110</v>
      </c>
      <c r="B40" s="11" t="s">
        <v>111</v>
      </c>
      <c r="C40" s="31">
        <v>79.2</v>
      </c>
      <c r="D40" s="24"/>
      <c r="E40" s="24"/>
      <c r="F40" s="24"/>
    </row>
    <row r="41" spans="1:6" ht="15.75" customHeight="1" x14ac:dyDescent="0.2">
      <c r="A41" s="12"/>
      <c r="B41" s="12" t="s">
        <v>84</v>
      </c>
      <c r="C41" s="31">
        <f>SUM(C37:C38)-C40</f>
        <v>71.3</v>
      </c>
      <c r="D41" s="24"/>
      <c r="E41" s="24"/>
      <c r="F41" s="24"/>
    </row>
    <row r="42" spans="1:6" ht="36" customHeight="1" x14ac:dyDescent="0.2">
      <c r="A42" s="159" t="s">
        <v>33</v>
      </c>
      <c r="B42" s="159"/>
      <c r="C42" s="159"/>
      <c r="D42" s="19"/>
      <c r="E42" s="19"/>
      <c r="F42" s="19"/>
    </row>
    <row r="43" spans="1:6" ht="15.75" customHeight="1" x14ac:dyDescent="0.2">
      <c r="A43" s="13">
        <v>3</v>
      </c>
      <c r="B43" s="9" t="s">
        <v>34</v>
      </c>
      <c r="C43" s="32" t="s">
        <v>4</v>
      </c>
      <c r="D43" s="26"/>
      <c r="E43" s="26"/>
      <c r="F43" s="26"/>
    </row>
    <row r="44" spans="1:6" ht="15.75" customHeight="1" x14ac:dyDescent="0.2">
      <c r="A44" s="10" t="s">
        <v>5</v>
      </c>
      <c r="B44" s="11" t="s">
        <v>71</v>
      </c>
      <c r="C44" s="31">
        <v>6.6</v>
      </c>
      <c r="D44" s="24"/>
      <c r="E44" s="24"/>
      <c r="F44" s="24"/>
    </row>
    <row r="45" spans="1:6" ht="15.75" customHeight="1" x14ac:dyDescent="0.2">
      <c r="A45" s="10" t="s">
        <v>6</v>
      </c>
      <c r="B45" s="11" t="s">
        <v>74</v>
      </c>
      <c r="C45" s="31">
        <v>0.39</v>
      </c>
      <c r="D45" s="24"/>
      <c r="E45" s="24"/>
      <c r="F45" s="24"/>
    </row>
    <row r="46" spans="1:6" ht="28.5" customHeight="1" x14ac:dyDescent="0.2">
      <c r="A46" s="10" t="s">
        <v>8</v>
      </c>
      <c r="B46" s="11" t="s">
        <v>75</v>
      </c>
      <c r="C46" s="34">
        <v>46.2</v>
      </c>
      <c r="D46" s="28"/>
      <c r="E46" s="28"/>
      <c r="F46" s="28"/>
    </row>
    <row r="47" spans="1:6" ht="15.75" customHeight="1" x14ac:dyDescent="0.2">
      <c r="A47" s="10" t="s">
        <v>10</v>
      </c>
      <c r="B47" s="11" t="s">
        <v>72</v>
      </c>
      <c r="C47" s="31">
        <v>15.84</v>
      </c>
      <c r="D47" s="24"/>
      <c r="E47" s="24"/>
      <c r="F47" s="24"/>
    </row>
    <row r="48" spans="1:6" ht="31.5" customHeight="1" x14ac:dyDescent="0.2">
      <c r="A48" s="10" t="s">
        <v>12</v>
      </c>
      <c r="B48" s="11" t="s">
        <v>76</v>
      </c>
      <c r="C48" s="34">
        <v>10.56</v>
      </c>
      <c r="D48" s="28"/>
      <c r="E48" s="28"/>
      <c r="F48" s="28"/>
    </row>
    <row r="49" spans="1:6" ht="29.25" customHeight="1" x14ac:dyDescent="0.2">
      <c r="A49" s="10" t="s">
        <v>14</v>
      </c>
      <c r="B49" s="11" t="s">
        <v>80</v>
      </c>
      <c r="C49" s="35">
        <v>0.39</v>
      </c>
      <c r="D49" s="29"/>
      <c r="E49" s="29"/>
      <c r="F49" s="29"/>
    </row>
    <row r="50" spans="1:6" ht="15.75" customHeight="1" x14ac:dyDescent="0.2">
      <c r="A50" s="10"/>
      <c r="B50" s="10" t="s">
        <v>29</v>
      </c>
      <c r="C50" s="31">
        <f>SUM(C44:F49)</f>
        <v>79.98</v>
      </c>
      <c r="D50" s="24"/>
      <c r="E50" s="24"/>
      <c r="F50" s="24"/>
    </row>
    <row r="51" spans="1:6" ht="24" customHeight="1" x14ac:dyDescent="0.2">
      <c r="A51" s="160" t="s">
        <v>35</v>
      </c>
      <c r="B51" s="160"/>
      <c r="C51" s="160"/>
      <c r="D51" s="19"/>
      <c r="E51" s="19"/>
      <c r="F51" s="19"/>
    </row>
    <row r="52" spans="1:6" ht="27" customHeight="1" x14ac:dyDescent="0.2">
      <c r="A52" s="161" t="s">
        <v>81</v>
      </c>
      <c r="B52" s="161"/>
      <c r="C52" s="161"/>
      <c r="D52" s="7"/>
      <c r="E52" s="7"/>
      <c r="F52" s="7"/>
    </row>
    <row r="53" spans="1:6" ht="31.5" customHeight="1" x14ac:dyDescent="0.2">
      <c r="A53" s="9" t="s">
        <v>36</v>
      </c>
      <c r="B53" s="20" t="s">
        <v>37</v>
      </c>
      <c r="C53" s="32" t="s">
        <v>4</v>
      </c>
      <c r="D53" s="26"/>
      <c r="E53" s="26"/>
      <c r="F53" s="26"/>
    </row>
    <row r="54" spans="1:6" ht="15.75" customHeight="1" x14ac:dyDescent="0.2">
      <c r="A54" s="10" t="s">
        <v>5</v>
      </c>
      <c r="B54" s="11" t="s">
        <v>77</v>
      </c>
      <c r="C54" s="31">
        <v>13.2</v>
      </c>
      <c r="D54" s="24"/>
      <c r="E54" s="24"/>
      <c r="F54" s="24"/>
    </row>
    <row r="55" spans="1:6" ht="15.75" customHeight="1" x14ac:dyDescent="0.2">
      <c r="A55" s="10" t="s">
        <v>6</v>
      </c>
      <c r="B55" s="11" t="s">
        <v>78</v>
      </c>
      <c r="C55" s="31">
        <v>26.4</v>
      </c>
      <c r="D55" s="24"/>
      <c r="E55" s="24"/>
      <c r="F55" s="24"/>
    </row>
    <row r="56" spans="1:6" ht="15.75" customHeight="1" x14ac:dyDescent="0.2">
      <c r="A56" s="10" t="s">
        <v>8</v>
      </c>
      <c r="B56" s="10" t="s">
        <v>38</v>
      </c>
      <c r="C56" s="31">
        <v>0.27</v>
      </c>
      <c r="D56" s="24"/>
      <c r="E56" s="24"/>
      <c r="F56" s="24"/>
    </row>
    <row r="57" spans="1:6" ht="15.75" customHeight="1" x14ac:dyDescent="0.2">
      <c r="A57" s="10" t="s">
        <v>12</v>
      </c>
      <c r="B57" s="11" t="s">
        <v>79</v>
      </c>
      <c r="C57" s="31">
        <v>4.62</v>
      </c>
      <c r="D57" s="24"/>
      <c r="E57" s="24"/>
      <c r="F57" s="24"/>
    </row>
    <row r="58" spans="1:6" ht="15.75" customHeight="1" x14ac:dyDescent="0.2">
      <c r="A58" s="10" t="s">
        <v>14</v>
      </c>
      <c r="B58" s="10" t="s">
        <v>39</v>
      </c>
      <c r="C58" s="31">
        <v>1.06</v>
      </c>
      <c r="D58" s="24"/>
      <c r="E58" s="24"/>
      <c r="F58" s="24"/>
    </row>
    <row r="59" spans="1:6" ht="15.75" customHeight="1" x14ac:dyDescent="0.2">
      <c r="A59" s="10"/>
      <c r="B59" s="10" t="s">
        <v>29</v>
      </c>
      <c r="C59" s="31">
        <f>SUM(C54:F58)</f>
        <v>45.55</v>
      </c>
      <c r="D59" s="24"/>
      <c r="E59" s="24"/>
      <c r="F59" s="24"/>
    </row>
    <row r="60" spans="1:6" ht="36.75" hidden="1" customHeight="1" x14ac:dyDescent="0.2">
      <c r="A60" s="154" t="s">
        <v>40</v>
      </c>
      <c r="B60" s="154"/>
      <c r="C60" s="154"/>
      <c r="D60" s="8"/>
      <c r="E60" s="8"/>
      <c r="F60" s="8"/>
    </row>
    <row r="61" spans="1:6" ht="15.75" hidden="1" customHeight="1" x14ac:dyDescent="0.2">
      <c r="A61" s="9" t="s">
        <v>41</v>
      </c>
      <c r="B61" s="14" t="s">
        <v>42</v>
      </c>
      <c r="C61" s="32" t="s">
        <v>4</v>
      </c>
      <c r="D61" s="26"/>
      <c r="E61" s="26"/>
      <c r="F61" s="26"/>
    </row>
    <row r="62" spans="1:6" ht="15.75" hidden="1" customHeight="1" x14ac:dyDescent="0.2">
      <c r="A62" s="10" t="s">
        <v>5</v>
      </c>
      <c r="B62" s="10" t="s">
        <v>42</v>
      </c>
      <c r="C62" s="33"/>
      <c r="D62" s="27"/>
      <c r="E62" s="27"/>
      <c r="F62" s="27"/>
    </row>
    <row r="63" spans="1:6" ht="15.75" hidden="1" customHeight="1" x14ac:dyDescent="0.2">
      <c r="A63" s="10"/>
      <c r="B63" s="10" t="s">
        <v>29</v>
      </c>
      <c r="C63" s="33"/>
      <c r="D63" s="27"/>
      <c r="E63" s="27"/>
      <c r="F63" s="27"/>
    </row>
    <row r="64" spans="1:6" ht="36" customHeight="1" x14ac:dyDescent="0.2">
      <c r="A64" s="159" t="s">
        <v>43</v>
      </c>
      <c r="B64" s="159"/>
      <c r="C64" s="159"/>
      <c r="D64" s="19"/>
      <c r="E64" s="19"/>
      <c r="F64" s="19"/>
    </row>
    <row r="65" spans="1:6" ht="15.75" customHeight="1" x14ac:dyDescent="0.2">
      <c r="A65" s="13">
        <v>5</v>
      </c>
      <c r="B65" s="14" t="s">
        <v>44</v>
      </c>
      <c r="C65" s="32" t="s">
        <v>4</v>
      </c>
      <c r="D65" s="26"/>
      <c r="E65" s="26"/>
      <c r="F65" s="26"/>
    </row>
    <row r="66" spans="1:6" ht="14.25" x14ac:dyDescent="0.2">
      <c r="A66" s="10" t="s">
        <v>5</v>
      </c>
      <c r="B66" s="44" t="s">
        <v>45</v>
      </c>
      <c r="C66" s="31">
        <f>'UNIFORME AUX ESCOLAR'!G35</f>
        <v>964.78499999999997</v>
      </c>
      <c r="D66" s="24"/>
      <c r="E66" s="24"/>
      <c r="F66" s="24"/>
    </row>
    <row r="67" spans="1:6" ht="14.25" x14ac:dyDescent="0.2">
      <c r="A67" s="21" t="s">
        <v>93</v>
      </c>
      <c r="B67" s="46" t="s">
        <v>95</v>
      </c>
      <c r="C67" s="60" t="s">
        <v>121</v>
      </c>
      <c r="D67" s="24"/>
      <c r="E67" s="24"/>
      <c r="F67" s="24"/>
    </row>
    <row r="68" spans="1:6" ht="15.75" customHeight="1" x14ac:dyDescent="0.2">
      <c r="A68" s="10" t="s">
        <v>8</v>
      </c>
      <c r="B68" s="45" t="s">
        <v>46</v>
      </c>
      <c r="C68" s="31">
        <f>'EQ E EPIS AUX ESCOLAR'!F32</f>
        <v>1744.4166666666667</v>
      </c>
      <c r="D68" s="24"/>
      <c r="E68" s="24"/>
      <c r="F68" s="24"/>
    </row>
    <row r="69" spans="1:6" ht="14.25" hidden="1" x14ac:dyDescent="0.2">
      <c r="A69" s="10" t="s">
        <v>10</v>
      </c>
      <c r="B69" s="10" t="s">
        <v>17</v>
      </c>
      <c r="C69" s="31"/>
      <c r="D69" s="24"/>
      <c r="E69" s="24"/>
      <c r="F69" s="24"/>
    </row>
    <row r="70" spans="1:6" ht="15.75" customHeight="1" x14ac:dyDescent="0.2">
      <c r="A70" s="15"/>
      <c r="B70" s="10" t="s">
        <v>47</v>
      </c>
      <c r="C70" s="31">
        <f>SUM(C66:C69)</f>
        <v>2709.2016666666668</v>
      </c>
      <c r="D70" s="24"/>
      <c r="E70" s="24"/>
      <c r="F70" s="24"/>
    </row>
    <row r="71" spans="1:6" ht="42.75" customHeight="1" x14ac:dyDescent="0.2">
      <c r="A71" s="162" t="s">
        <v>48</v>
      </c>
      <c r="B71" s="162"/>
      <c r="C71" s="162"/>
      <c r="D71" s="19"/>
      <c r="E71" s="19"/>
      <c r="F71" s="19"/>
    </row>
    <row r="72" spans="1:6" ht="15.75" customHeight="1" x14ac:dyDescent="0.2">
      <c r="A72" s="13">
        <v>6</v>
      </c>
      <c r="B72" s="9" t="s">
        <v>49</v>
      </c>
      <c r="C72" s="9" t="s">
        <v>50</v>
      </c>
      <c r="D72" s="36" t="s">
        <v>92</v>
      </c>
      <c r="E72" s="19"/>
      <c r="F72" s="19"/>
    </row>
    <row r="73" spans="1:6" ht="15.75" customHeight="1" x14ac:dyDescent="0.2">
      <c r="A73" s="10" t="s">
        <v>5</v>
      </c>
      <c r="B73" s="10" t="s">
        <v>51</v>
      </c>
      <c r="C73" s="17">
        <v>0.15</v>
      </c>
      <c r="D73" s="31">
        <f>$C$87*C73</f>
        <v>950.57017584999994</v>
      </c>
      <c r="E73" s="24"/>
      <c r="F73" s="24"/>
    </row>
    <row r="74" spans="1:6" ht="15.75" customHeight="1" x14ac:dyDescent="0.2">
      <c r="A74" s="10" t="s">
        <v>6</v>
      </c>
      <c r="B74" s="10" t="s">
        <v>52</v>
      </c>
      <c r="C74" s="17">
        <v>0.112167</v>
      </c>
      <c r="D74" s="31">
        <f t="shared" ref="D74:D77" si="1">$C$87*C74</f>
        <v>710.81736609711299</v>
      </c>
      <c r="E74" s="24"/>
      <c r="F74" s="24"/>
    </row>
    <row r="75" spans="1:6" ht="15.75" customHeight="1" x14ac:dyDescent="0.2">
      <c r="A75" s="10" t="s">
        <v>8</v>
      </c>
      <c r="B75" s="11" t="s">
        <v>108</v>
      </c>
      <c r="C75" s="156"/>
      <c r="D75" s="157"/>
      <c r="E75" s="24"/>
      <c r="F75" s="24"/>
    </row>
    <row r="76" spans="1:6" ht="15.75" customHeight="1" x14ac:dyDescent="0.2">
      <c r="A76" s="21" t="s">
        <v>85</v>
      </c>
      <c r="B76" s="56" t="s">
        <v>105</v>
      </c>
      <c r="C76" s="17">
        <v>6.4999999999999997E-3</v>
      </c>
      <c r="D76" s="31">
        <f t="shared" si="1"/>
        <v>41.19137428683333</v>
      </c>
      <c r="E76" s="24"/>
      <c r="F76" s="24"/>
    </row>
    <row r="77" spans="1:6" ht="15.75" customHeight="1" x14ac:dyDescent="0.2">
      <c r="A77" s="21" t="s">
        <v>106</v>
      </c>
      <c r="B77" s="56" t="s">
        <v>107</v>
      </c>
      <c r="C77" s="17">
        <v>0.03</v>
      </c>
      <c r="D77" s="31">
        <f t="shared" si="1"/>
        <v>190.11403516999999</v>
      </c>
      <c r="E77" s="24"/>
      <c r="F77" s="24"/>
    </row>
    <row r="78" spans="1:6" ht="15.75" customHeight="1" x14ac:dyDescent="0.2">
      <c r="A78" s="21" t="s">
        <v>337</v>
      </c>
      <c r="B78" s="56" t="s">
        <v>336</v>
      </c>
      <c r="C78" s="17">
        <v>0.04</v>
      </c>
      <c r="D78" s="31">
        <f>$C$87*C78</f>
        <v>253.48538022666668</v>
      </c>
      <c r="E78" s="24"/>
      <c r="F78" s="24"/>
    </row>
    <row r="79" spans="1:6" ht="15.75" customHeight="1" x14ac:dyDescent="0.2">
      <c r="A79" s="15"/>
      <c r="B79" s="10" t="s">
        <v>19</v>
      </c>
      <c r="C79" s="17">
        <f>SUM(C73:C77)</f>
        <v>0.29866700000000002</v>
      </c>
      <c r="D79" s="31">
        <f>SUM(D73:D78)</f>
        <v>2146.1783316306128</v>
      </c>
      <c r="E79" s="24"/>
      <c r="F79" s="24"/>
    </row>
    <row r="80" spans="1:6" ht="48" customHeight="1" x14ac:dyDescent="0.2">
      <c r="A80" s="158" t="s">
        <v>53</v>
      </c>
      <c r="B80" s="158"/>
      <c r="C80" s="158"/>
      <c r="D80" s="19"/>
      <c r="E80" s="19"/>
      <c r="F80" s="19"/>
    </row>
    <row r="81" spans="1:6" ht="31.5" customHeight="1" x14ac:dyDescent="0.2">
      <c r="A81" s="22"/>
      <c r="B81" s="20" t="s">
        <v>54</v>
      </c>
      <c r="C81" s="37" t="s">
        <v>55</v>
      </c>
      <c r="D81" s="2"/>
      <c r="E81" s="2"/>
      <c r="F81" s="2"/>
    </row>
    <row r="82" spans="1:6" ht="15.75" customHeight="1" x14ac:dyDescent="0.2">
      <c r="A82" s="10" t="s">
        <v>5</v>
      </c>
      <c r="B82" s="11" t="s">
        <v>87</v>
      </c>
      <c r="C82" s="38">
        <f>C18</f>
        <v>2363.5299999999997</v>
      </c>
      <c r="D82" s="30"/>
      <c r="E82" s="30"/>
      <c r="F82" s="30"/>
    </row>
    <row r="83" spans="1:6" ht="15.75" customHeight="1" x14ac:dyDescent="0.2">
      <c r="A83" s="10" t="s">
        <v>6</v>
      </c>
      <c r="B83" s="11" t="s">
        <v>88</v>
      </c>
      <c r="C83" s="38">
        <f>SUM(C23+D34+C41)</f>
        <v>1138.8728389999999</v>
      </c>
      <c r="D83" s="30"/>
      <c r="E83" s="30"/>
      <c r="F83" s="30"/>
    </row>
    <row r="84" spans="1:6" ht="15.75" customHeight="1" x14ac:dyDescent="0.2">
      <c r="A84" s="10" t="s">
        <v>8</v>
      </c>
      <c r="B84" s="11" t="s">
        <v>89</v>
      </c>
      <c r="C84" s="38">
        <f>C50</f>
        <v>79.98</v>
      </c>
      <c r="D84" s="30"/>
      <c r="E84" s="30"/>
      <c r="F84" s="30"/>
    </row>
    <row r="85" spans="1:6" ht="15.75" customHeight="1" x14ac:dyDescent="0.2">
      <c r="A85" s="10" t="s">
        <v>10</v>
      </c>
      <c r="B85" s="11" t="s">
        <v>90</v>
      </c>
      <c r="C85" s="38">
        <f>C59</f>
        <v>45.55</v>
      </c>
      <c r="D85" s="30"/>
      <c r="E85" s="30"/>
      <c r="F85" s="30"/>
    </row>
    <row r="86" spans="1:6" ht="15.75" customHeight="1" x14ac:dyDescent="0.2">
      <c r="A86" s="10" t="s">
        <v>12</v>
      </c>
      <c r="B86" s="11" t="s">
        <v>91</v>
      </c>
      <c r="C86" s="38">
        <f>C70</f>
        <v>2709.2016666666668</v>
      </c>
      <c r="D86" s="30"/>
      <c r="E86" s="30"/>
      <c r="F86" s="30"/>
    </row>
    <row r="87" spans="1:6" ht="15.75" customHeight="1" x14ac:dyDescent="0.2">
      <c r="A87" s="10"/>
      <c r="B87" s="10" t="s">
        <v>56</v>
      </c>
      <c r="C87" s="38">
        <f>SUM(C82:C86)</f>
        <v>6337.1345056666669</v>
      </c>
      <c r="D87" s="30"/>
      <c r="E87" s="30"/>
      <c r="F87" s="30"/>
    </row>
    <row r="88" spans="1:6" ht="15.75" customHeight="1" x14ac:dyDescent="0.2">
      <c r="A88" s="10" t="s">
        <v>14</v>
      </c>
      <c r="B88" s="11" t="s">
        <v>82</v>
      </c>
      <c r="C88" s="38">
        <f>D79</f>
        <v>2146.1783316306128</v>
      </c>
      <c r="D88" s="30"/>
      <c r="E88" s="30"/>
      <c r="F88" s="30"/>
    </row>
    <row r="89" spans="1:6" ht="15.75" customHeight="1" x14ac:dyDescent="0.2">
      <c r="A89" s="10"/>
      <c r="B89" s="10" t="s">
        <v>57</v>
      </c>
      <c r="C89" s="54">
        <f>SUM(C87+C88)</f>
        <v>8483.3128372972787</v>
      </c>
      <c r="D89" s="30"/>
      <c r="E89" s="30"/>
      <c r="F89" s="30"/>
    </row>
    <row r="90" spans="1:6" ht="15.75" customHeight="1" x14ac:dyDescent="0.2">
      <c r="A90" s="2"/>
      <c r="B90" s="2"/>
      <c r="C90" s="55"/>
      <c r="D90" s="2"/>
      <c r="E90" s="2"/>
      <c r="F90" s="2"/>
    </row>
  </sheetData>
  <mergeCells count="14">
    <mergeCell ref="C75:D75"/>
    <mergeCell ref="A80:C80"/>
    <mergeCell ref="A42:C42"/>
    <mergeCell ref="A51:C51"/>
    <mergeCell ref="A52:C52"/>
    <mergeCell ref="A60:C60"/>
    <mergeCell ref="A64:C64"/>
    <mergeCell ref="A71:C71"/>
    <mergeCell ref="A35:C35"/>
    <mergeCell ref="A1:C1"/>
    <mergeCell ref="A2:C2"/>
    <mergeCell ref="A9:C9"/>
    <mergeCell ref="A19:C19"/>
    <mergeCell ref="A24:C24"/>
  </mergeCells>
  <phoneticPr fontId="2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9" zoomScale="80" zoomScaleNormal="80" workbookViewId="0">
      <selection activeCell="A33" sqref="A33:C33"/>
    </sheetView>
  </sheetViews>
  <sheetFormatPr defaultRowHeight="12.75" x14ac:dyDescent="0.2"/>
  <cols>
    <col min="1" max="1" width="8.83203125" customWidth="1"/>
    <col min="2" max="2" width="61.33203125" customWidth="1"/>
    <col min="3" max="3" width="43.83203125" customWidth="1"/>
    <col min="4" max="4" width="16.1640625" customWidth="1"/>
    <col min="5" max="5" width="16" customWidth="1"/>
    <col min="6" max="6" width="16.6640625" customWidth="1"/>
    <col min="7" max="7" width="20.5" customWidth="1"/>
    <col min="9" max="9" width="18.83203125" bestFit="1" customWidth="1"/>
  </cols>
  <sheetData>
    <row r="1" spans="1:7" s="113" customFormat="1" ht="37.15" customHeight="1" x14ac:dyDescent="0.2">
      <c r="A1" s="163" t="s">
        <v>301</v>
      </c>
      <c r="B1" s="164"/>
      <c r="C1" s="164"/>
      <c r="D1" s="164"/>
      <c r="E1" s="164"/>
      <c r="F1" s="164"/>
      <c r="G1" s="164"/>
    </row>
    <row r="2" spans="1:7" ht="42.75" customHeight="1" x14ac:dyDescent="0.2">
      <c r="A2" s="165" t="s">
        <v>139</v>
      </c>
      <c r="B2" s="165"/>
      <c r="C2" s="165"/>
      <c r="D2" s="111" t="s">
        <v>137</v>
      </c>
      <c r="E2" s="118" t="s">
        <v>256</v>
      </c>
      <c r="F2" s="111" t="s">
        <v>136</v>
      </c>
      <c r="G2" s="122" t="s">
        <v>135</v>
      </c>
    </row>
    <row r="3" spans="1:7" ht="27" customHeight="1" x14ac:dyDescent="0.2">
      <c r="A3" s="166" t="s">
        <v>317</v>
      </c>
      <c r="B3" s="167"/>
      <c r="C3" s="167"/>
      <c r="D3" s="117">
        <v>6</v>
      </c>
      <c r="E3" s="117">
        <v>4</v>
      </c>
      <c r="F3" s="127">
        <v>45</v>
      </c>
      <c r="G3" s="128">
        <f>F3*E3</f>
        <v>180</v>
      </c>
    </row>
    <row r="4" spans="1:7" ht="26.25" customHeight="1" x14ac:dyDescent="0.25">
      <c r="A4" s="166" t="s">
        <v>318</v>
      </c>
      <c r="B4" s="167"/>
      <c r="C4" s="167"/>
      <c r="D4" s="117">
        <v>6</v>
      </c>
      <c r="E4" s="117">
        <v>4</v>
      </c>
      <c r="F4" s="129">
        <v>55</v>
      </c>
      <c r="G4" s="128">
        <f t="shared" ref="G4:G33" si="0">F4*E4</f>
        <v>220</v>
      </c>
    </row>
    <row r="5" spans="1:7" ht="18" customHeight="1" x14ac:dyDescent="0.25">
      <c r="A5" s="166" t="s">
        <v>226</v>
      </c>
      <c r="B5" s="167"/>
      <c r="C5" s="167"/>
      <c r="D5" s="117">
        <v>6</v>
      </c>
      <c r="E5" s="117">
        <v>4</v>
      </c>
      <c r="F5" s="129">
        <v>80</v>
      </c>
      <c r="G5" s="128">
        <f t="shared" si="0"/>
        <v>320</v>
      </c>
    </row>
    <row r="6" spans="1:7" ht="15" x14ac:dyDescent="0.25">
      <c r="A6" s="166" t="s">
        <v>319</v>
      </c>
      <c r="B6" s="167"/>
      <c r="C6" s="167"/>
      <c r="D6" s="117">
        <v>6</v>
      </c>
      <c r="E6" s="117">
        <v>4</v>
      </c>
      <c r="F6" s="129">
        <v>130</v>
      </c>
      <c r="G6" s="128">
        <f t="shared" si="0"/>
        <v>520</v>
      </c>
    </row>
    <row r="7" spans="1:7" ht="18.75" customHeight="1" x14ac:dyDescent="0.25">
      <c r="A7" s="166" t="s">
        <v>320</v>
      </c>
      <c r="B7" s="167"/>
      <c r="C7" s="167"/>
      <c r="D7" s="117">
        <v>6</v>
      </c>
      <c r="E7" s="117">
        <v>4</v>
      </c>
      <c r="F7" s="129">
        <v>150</v>
      </c>
      <c r="G7" s="128">
        <f t="shared" si="0"/>
        <v>600</v>
      </c>
    </row>
    <row r="8" spans="1:7" ht="18.75" customHeight="1" x14ac:dyDescent="0.25">
      <c r="A8" s="167" t="s">
        <v>229</v>
      </c>
      <c r="B8" s="167"/>
      <c r="C8" s="167"/>
      <c r="D8" s="117">
        <v>6</v>
      </c>
      <c r="E8" s="117">
        <v>4</v>
      </c>
      <c r="F8" s="129">
        <v>95</v>
      </c>
      <c r="G8" s="128">
        <f t="shared" si="0"/>
        <v>380</v>
      </c>
    </row>
    <row r="9" spans="1:7" ht="18.75" customHeight="1" x14ac:dyDescent="0.25">
      <c r="A9" s="167" t="s">
        <v>230</v>
      </c>
      <c r="B9" s="167"/>
      <c r="C9" s="167"/>
      <c r="D9" s="117">
        <v>6</v>
      </c>
      <c r="E9" s="117">
        <v>4</v>
      </c>
      <c r="F9" s="129">
        <v>110</v>
      </c>
      <c r="G9" s="128">
        <f t="shared" si="0"/>
        <v>440</v>
      </c>
    </row>
    <row r="10" spans="1:7" ht="18.75" customHeight="1" x14ac:dyDescent="0.25">
      <c r="A10" s="167" t="s">
        <v>231</v>
      </c>
      <c r="B10" s="167"/>
      <c r="C10" s="167"/>
      <c r="D10" s="117">
        <v>6</v>
      </c>
      <c r="E10" s="117">
        <v>4</v>
      </c>
      <c r="F10" s="129">
        <v>17.989999999999998</v>
      </c>
      <c r="G10" s="128">
        <f t="shared" si="0"/>
        <v>71.959999999999994</v>
      </c>
    </row>
    <row r="11" spans="1:7" ht="18.75" customHeight="1" x14ac:dyDescent="0.25">
      <c r="A11" s="168" t="s">
        <v>321</v>
      </c>
      <c r="B11" s="169"/>
      <c r="C11" s="170"/>
      <c r="D11" s="117">
        <v>6</v>
      </c>
      <c r="E11" s="117">
        <v>4</v>
      </c>
      <c r="F11" s="129">
        <v>45</v>
      </c>
      <c r="G11" s="128">
        <f t="shared" si="0"/>
        <v>180</v>
      </c>
    </row>
    <row r="12" spans="1:7" ht="18" customHeight="1" x14ac:dyDescent="0.25">
      <c r="A12" s="168" t="s">
        <v>233</v>
      </c>
      <c r="B12" s="169"/>
      <c r="C12" s="170"/>
      <c r="D12" s="117">
        <v>6</v>
      </c>
      <c r="E12" s="117">
        <v>4</v>
      </c>
      <c r="F12" s="129">
        <v>141.9</v>
      </c>
      <c r="G12" s="128">
        <f t="shared" si="0"/>
        <v>567.6</v>
      </c>
    </row>
    <row r="13" spans="1:7" ht="18.75" customHeight="1" x14ac:dyDescent="0.25">
      <c r="A13" s="167" t="s">
        <v>234</v>
      </c>
      <c r="B13" s="167"/>
      <c r="C13" s="167"/>
      <c r="D13" s="117">
        <v>6</v>
      </c>
      <c r="E13" s="117">
        <v>4</v>
      </c>
      <c r="F13" s="129">
        <v>47.41</v>
      </c>
      <c r="G13" s="128">
        <f t="shared" si="0"/>
        <v>189.64</v>
      </c>
    </row>
    <row r="14" spans="1:7" ht="18.75" customHeight="1" x14ac:dyDescent="0.25">
      <c r="A14" s="167" t="s">
        <v>235</v>
      </c>
      <c r="B14" s="167"/>
      <c r="C14" s="167"/>
      <c r="D14" s="117">
        <v>6</v>
      </c>
      <c r="E14" s="117">
        <v>4</v>
      </c>
      <c r="F14" s="129">
        <v>11.9</v>
      </c>
      <c r="G14" s="128">
        <f t="shared" si="0"/>
        <v>47.6</v>
      </c>
    </row>
    <row r="15" spans="1:7" ht="18.75" customHeight="1" x14ac:dyDescent="0.25">
      <c r="A15" s="167" t="s">
        <v>236</v>
      </c>
      <c r="B15" s="167"/>
      <c r="C15" s="167"/>
      <c r="D15" s="117">
        <v>6</v>
      </c>
      <c r="E15" s="117">
        <v>4</v>
      </c>
      <c r="F15" s="129">
        <v>19</v>
      </c>
      <c r="G15" s="128">
        <f t="shared" si="0"/>
        <v>76</v>
      </c>
    </row>
    <row r="16" spans="1:7" ht="18.75" customHeight="1" x14ac:dyDescent="0.25">
      <c r="A16" s="167" t="s">
        <v>322</v>
      </c>
      <c r="B16" s="167"/>
      <c r="C16" s="167"/>
      <c r="D16" s="117">
        <v>6</v>
      </c>
      <c r="E16" s="117">
        <v>4</v>
      </c>
      <c r="F16" s="129">
        <v>80</v>
      </c>
      <c r="G16" s="128">
        <f t="shared" si="0"/>
        <v>320</v>
      </c>
    </row>
    <row r="17" spans="1:9" ht="18.75" customHeight="1" x14ac:dyDescent="0.25">
      <c r="A17" s="168" t="s">
        <v>323</v>
      </c>
      <c r="B17" s="169"/>
      <c r="C17" s="170"/>
      <c r="D17" s="117">
        <v>6</v>
      </c>
      <c r="E17" s="117">
        <v>4</v>
      </c>
      <c r="F17" s="129">
        <v>250</v>
      </c>
      <c r="G17" s="128">
        <f t="shared" si="0"/>
        <v>1000</v>
      </c>
    </row>
    <row r="18" spans="1:9" ht="18.75" customHeight="1" x14ac:dyDescent="0.25">
      <c r="A18" s="167" t="s">
        <v>324</v>
      </c>
      <c r="B18" s="167"/>
      <c r="C18" s="167"/>
      <c r="D18" s="117">
        <v>6</v>
      </c>
      <c r="E18" s="117">
        <v>4</v>
      </c>
      <c r="F18" s="129">
        <v>200</v>
      </c>
      <c r="G18" s="128">
        <f t="shared" si="0"/>
        <v>800</v>
      </c>
    </row>
    <row r="19" spans="1:9" ht="18.75" customHeight="1" x14ac:dyDescent="0.25">
      <c r="A19" s="167" t="s">
        <v>328</v>
      </c>
      <c r="B19" s="167"/>
      <c r="C19" s="167"/>
      <c r="D19" s="117">
        <v>6</v>
      </c>
      <c r="E19" s="117">
        <v>4</v>
      </c>
      <c r="F19" s="129">
        <v>250</v>
      </c>
      <c r="G19" s="128">
        <f t="shared" si="0"/>
        <v>1000</v>
      </c>
    </row>
    <row r="20" spans="1:9" ht="18.75" customHeight="1" x14ac:dyDescent="0.25">
      <c r="A20" s="168" t="s">
        <v>329</v>
      </c>
      <c r="B20" s="169"/>
      <c r="C20" s="170"/>
      <c r="D20" s="117">
        <v>6</v>
      </c>
      <c r="E20" s="117">
        <v>4</v>
      </c>
      <c r="F20" s="129">
        <v>200</v>
      </c>
      <c r="G20" s="128">
        <f t="shared" si="0"/>
        <v>800</v>
      </c>
      <c r="I20" s="139">
        <f>'EQ E EPIS AUX ESCOLAR'!G14</f>
        <v>0</v>
      </c>
    </row>
    <row r="21" spans="1:9" ht="18.75" customHeight="1" x14ac:dyDescent="0.25">
      <c r="A21" s="168" t="s">
        <v>330</v>
      </c>
      <c r="B21" s="169"/>
      <c r="C21" s="170"/>
      <c r="D21" s="117">
        <v>6</v>
      </c>
      <c r="E21" s="117">
        <v>4</v>
      </c>
      <c r="F21" s="129">
        <v>150</v>
      </c>
      <c r="G21" s="128">
        <f t="shared" si="0"/>
        <v>600</v>
      </c>
    </row>
    <row r="22" spans="1:9" ht="18.75" customHeight="1" x14ac:dyDescent="0.25">
      <c r="A22" s="168" t="s">
        <v>331</v>
      </c>
      <c r="B22" s="169"/>
      <c r="C22" s="170"/>
      <c r="D22" s="117">
        <v>6</v>
      </c>
      <c r="E22" s="117">
        <v>4</v>
      </c>
      <c r="F22" s="129">
        <v>48</v>
      </c>
      <c r="G22" s="128">
        <f t="shared" si="0"/>
        <v>192</v>
      </c>
    </row>
    <row r="23" spans="1:9" ht="18.75" customHeight="1" x14ac:dyDescent="0.25">
      <c r="A23" s="167" t="s">
        <v>332</v>
      </c>
      <c r="B23" s="167"/>
      <c r="C23" s="167"/>
      <c r="D23" s="117">
        <v>6</v>
      </c>
      <c r="E23" s="117">
        <v>4</v>
      </c>
      <c r="F23" s="129">
        <v>85</v>
      </c>
      <c r="G23" s="128">
        <f t="shared" si="0"/>
        <v>340</v>
      </c>
    </row>
    <row r="24" spans="1:9" ht="18.75" customHeight="1" x14ac:dyDescent="0.25">
      <c r="A24" s="168" t="s">
        <v>325</v>
      </c>
      <c r="B24" s="169"/>
      <c r="C24" s="170"/>
      <c r="D24" s="117">
        <v>6</v>
      </c>
      <c r="E24" s="117">
        <v>4</v>
      </c>
      <c r="F24" s="129">
        <v>35.880000000000003</v>
      </c>
      <c r="G24" s="128">
        <f t="shared" si="0"/>
        <v>143.52000000000001</v>
      </c>
    </row>
    <row r="25" spans="1:9" ht="18.75" customHeight="1" x14ac:dyDescent="0.25">
      <c r="A25" s="167" t="s">
        <v>326</v>
      </c>
      <c r="B25" s="167"/>
      <c r="C25" s="167"/>
      <c r="D25" s="117">
        <v>6</v>
      </c>
      <c r="E25" s="117">
        <v>4</v>
      </c>
      <c r="F25" s="129">
        <v>76.900000000000006</v>
      </c>
      <c r="G25" s="128">
        <f t="shared" si="0"/>
        <v>307.60000000000002</v>
      </c>
    </row>
    <row r="26" spans="1:9" ht="18.75" customHeight="1" x14ac:dyDescent="0.25">
      <c r="A26" s="167" t="s">
        <v>248</v>
      </c>
      <c r="B26" s="167"/>
      <c r="C26" s="167"/>
      <c r="D26" s="117">
        <v>6</v>
      </c>
      <c r="E26" s="117">
        <v>4</v>
      </c>
      <c r="F26" s="129">
        <v>85</v>
      </c>
      <c r="G26" s="128">
        <f t="shared" si="0"/>
        <v>340</v>
      </c>
    </row>
    <row r="27" spans="1:9" ht="18.75" customHeight="1" x14ac:dyDescent="0.25">
      <c r="A27" s="168" t="s">
        <v>249</v>
      </c>
      <c r="B27" s="169"/>
      <c r="C27" s="170"/>
      <c r="D27" s="117">
        <v>6</v>
      </c>
      <c r="E27" s="117">
        <v>4</v>
      </c>
      <c r="F27" s="129">
        <v>72.900000000000006</v>
      </c>
      <c r="G27" s="128">
        <f t="shared" si="0"/>
        <v>291.60000000000002</v>
      </c>
    </row>
    <row r="28" spans="1:9" ht="18.75" customHeight="1" x14ac:dyDescent="0.25">
      <c r="A28" s="167" t="s">
        <v>250</v>
      </c>
      <c r="B28" s="167"/>
      <c r="C28" s="167"/>
      <c r="D28" s="117">
        <v>6</v>
      </c>
      <c r="E28" s="117">
        <v>4</v>
      </c>
      <c r="F28" s="129">
        <v>180</v>
      </c>
      <c r="G28" s="128">
        <f t="shared" si="0"/>
        <v>720</v>
      </c>
    </row>
    <row r="29" spans="1:9" ht="18.75" customHeight="1" x14ac:dyDescent="0.25">
      <c r="A29" s="167" t="s">
        <v>251</v>
      </c>
      <c r="B29" s="167"/>
      <c r="C29" s="167"/>
      <c r="D29" s="117">
        <v>6</v>
      </c>
      <c r="E29" s="117">
        <v>2</v>
      </c>
      <c r="F29" s="129">
        <v>134.94999999999999</v>
      </c>
      <c r="G29" s="128">
        <f t="shared" si="0"/>
        <v>269.89999999999998</v>
      </c>
    </row>
    <row r="30" spans="1:9" ht="18.75" customHeight="1" x14ac:dyDescent="0.25">
      <c r="A30" s="167" t="s">
        <v>252</v>
      </c>
      <c r="B30" s="167"/>
      <c r="C30" s="167"/>
      <c r="D30" s="117">
        <v>6</v>
      </c>
      <c r="E30" s="117">
        <v>4</v>
      </c>
      <c r="F30" s="129">
        <v>50</v>
      </c>
      <c r="G30" s="128">
        <f t="shared" si="0"/>
        <v>200</v>
      </c>
    </row>
    <row r="31" spans="1:9" ht="18.75" customHeight="1" x14ac:dyDescent="0.25">
      <c r="A31" s="168" t="s">
        <v>327</v>
      </c>
      <c r="B31" s="169"/>
      <c r="C31" s="170"/>
      <c r="D31" s="117">
        <v>6</v>
      </c>
      <c r="E31" s="117">
        <v>4</v>
      </c>
      <c r="F31" s="129">
        <v>45</v>
      </c>
      <c r="G31" s="128">
        <f t="shared" si="0"/>
        <v>180</v>
      </c>
    </row>
    <row r="32" spans="1:9" ht="18.75" customHeight="1" x14ac:dyDescent="0.25">
      <c r="A32" s="167" t="s">
        <v>254</v>
      </c>
      <c r="B32" s="167"/>
      <c r="C32" s="167"/>
      <c r="D32" s="117">
        <v>6</v>
      </c>
      <c r="E32" s="117">
        <v>4</v>
      </c>
      <c r="F32" s="129">
        <v>25</v>
      </c>
      <c r="G32" s="128">
        <f t="shared" si="0"/>
        <v>100</v>
      </c>
    </row>
    <row r="33" spans="1:7" ht="18.75" customHeight="1" x14ac:dyDescent="0.25">
      <c r="A33" s="167" t="s">
        <v>255</v>
      </c>
      <c r="B33" s="167"/>
      <c r="C33" s="167"/>
      <c r="D33" s="117">
        <v>6</v>
      </c>
      <c r="E33" s="117">
        <v>6</v>
      </c>
      <c r="F33" s="129">
        <v>30</v>
      </c>
      <c r="G33" s="128">
        <f t="shared" si="0"/>
        <v>180</v>
      </c>
    </row>
    <row r="34" spans="1:7" ht="18.75" customHeight="1" x14ac:dyDescent="0.2">
      <c r="F34" s="73" t="s">
        <v>84</v>
      </c>
      <c r="G34" s="72">
        <f>SUM(G3:G33)</f>
        <v>11577.42</v>
      </c>
    </row>
    <row r="35" spans="1:7" x14ac:dyDescent="0.2">
      <c r="E35" s="171" t="s">
        <v>258</v>
      </c>
      <c r="F35" s="171"/>
      <c r="G35" s="131">
        <f>G34/12</f>
        <v>964.78499999999997</v>
      </c>
    </row>
  </sheetData>
  <mergeCells count="34">
    <mergeCell ref="A30:C30"/>
    <mergeCell ref="A31:C31"/>
    <mergeCell ref="A32:C32"/>
    <mergeCell ref="A33:C33"/>
    <mergeCell ref="E35:F35"/>
    <mergeCell ref="A29:C29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18:C18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6:C6"/>
    <mergeCell ref="A1:G1"/>
    <mergeCell ref="A2:C2"/>
    <mergeCell ref="A3:C3"/>
    <mergeCell ref="A4:C4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7" zoomScale="80" zoomScaleNormal="80" workbookViewId="0">
      <selection activeCell="G14" sqref="G14"/>
    </sheetView>
  </sheetViews>
  <sheetFormatPr defaultRowHeight="12.75" x14ac:dyDescent="0.2"/>
  <cols>
    <col min="1" max="1" width="8.83203125" customWidth="1"/>
    <col min="2" max="2" width="61.33203125" customWidth="1"/>
    <col min="3" max="3" width="34.83203125" customWidth="1"/>
    <col min="4" max="4" width="16.1640625" customWidth="1"/>
    <col min="5" max="5" width="16" customWidth="1"/>
    <col min="6" max="6" width="16.6640625" customWidth="1"/>
    <col min="7" max="7" width="20.5" customWidth="1"/>
  </cols>
  <sheetData>
    <row r="1" spans="1:7" ht="15" x14ac:dyDescent="0.25">
      <c r="A1" s="172"/>
      <c r="B1" s="173"/>
      <c r="C1" s="173"/>
      <c r="D1" s="64"/>
      <c r="E1" s="64"/>
      <c r="F1" s="64"/>
      <c r="G1" s="64"/>
    </row>
    <row r="2" spans="1:7" ht="40.5" customHeight="1" x14ac:dyDescent="0.2">
      <c r="A2" s="110" t="s">
        <v>219</v>
      </c>
      <c r="B2" s="71" t="s">
        <v>138</v>
      </c>
      <c r="C2" s="112" t="s">
        <v>216</v>
      </c>
      <c r="D2" s="71" t="s">
        <v>136</v>
      </c>
      <c r="E2" s="70" t="s">
        <v>135</v>
      </c>
    </row>
    <row r="3" spans="1:7" ht="30" customHeight="1" x14ac:dyDescent="0.25">
      <c r="A3" s="109">
        <v>1</v>
      </c>
      <c r="B3" s="69" t="s">
        <v>316</v>
      </c>
      <c r="C3" s="66">
        <v>2</v>
      </c>
      <c r="D3" s="65">
        <v>45</v>
      </c>
      <c r="E3" s="63">
        <f t="shared" ref="E3:E25" si="0">D3*C3</f>
        <v>90</v>
      </c>
    </row>
    <row r="4" spans="1:7" ht="27" customHeight="1" x14ac:dyDescent="0.25">
      <c r="A4" s="109">
        <v>2</v>
      </c>
      <c r="B4" s="69" t="s">
        <v>302</v>
      </c>
      <c r="C4" s="66">
        <v>2</v>
      </c>
      <c r="D4" s="65">
        <v>2200</v>
      </c>
      <c r="E4" s="63">
        <f t="shared" si="0"/>
        <v>4400</v>
      </c>
    </row>
    <row r="5" spans="1:7" ht="22.5" customHeight="1" x14ac:dyDescent="0.25">
      <c r="A5" s="109">
        <v>3</v>
      </c>
      <c r="B5" s="69" t="s">
        <v>303</v>
      </c>
      <c r="C5" s="68">
        <v>2</v>
      </c>
      <c r="D5" s="65">
        <v>200</v>
      </c>
      <c r="E5" s="63">
        <f t="shared" si="0"/>
        <v>400</v>
      </c>
    </row>
    <row r="6" spans="1:7" ht="22.5" customHeight="1" x14ac:dyDescent="0.25">
      <c r="A6" s="109">
        <v>4</v>
      </c>
      <c r="B6" s="69" t="s">
        <v>304</v>
      </c>
      <c r="C6" s="68">
        <v>1</v>
      </c>
      <c r="D6" s="65">
        <v>950</v>
      </c>
      <c r="E6" s="63">
        <f t="shared" si="0"/>
        <v>950</v>
      </c>
    </row>
    <row r="7" spans="1:7" ht="22.5" customHeight="1" x14ac:dyDescent="0.25">
      <c r="A7" s="109">
        <v>5</v>
      </c>
      <c r="B7" s="69" t="s">
        <v>211</v>
      </c>
      <c r="C7" s="68">
        <v>2</v>
      </c>
      <c r="D7" s="65">
        <v>150</v>
      </c>
      <c r="E7" s="63">
        <f t="shared" si="0"/>
        <v>300</v>
      </c>
    </row>
    <row r="8" spans="1:7" ht="22.5" customHeight="1" x14ac:dyDescent="0.25">
      <c r="A8" s="109">
        <v>6</v>
      </c>
      <c r="B8" s="69" t="s">
        <v>199</v>
      </c>
      <c r="C8" s="68">
        <v>1</v>
      </c>
      <c r="D8" s="65">
        <v>58</v>
      </c>
      <c r="E8" s="63">
        <f t="shared" si="0"/>
        <v>58</v>
      </c>
    </row>
    <row r="9" spans="1:7" ht="22.5" customHeight="1" x14ac:dyDescent="0.25">
      <c r="A9" s="109">
        <v>7</v>
      </c>
      <c r="B9" s="69" t="s">
        <v>261</v>
      </c>
      <c r="C9" s="68">
        <v>4</v>
      </c>
      <c r="D9" s="65">
        <v>120</v>
      </c>
      <c r="E9" s="63">
        <f t="shared" si="0"/>
        <v>480</v>
      </c>
    </row>
    <row r="10" spans="1:7" ht="22.5" customHeight="1" x14ac:dyDescent="0.25">
      <c r="A10" s="109">
        <v>8</v>
      </c>
      <c r="B10" s="69" t="s">
        <v>215</v>
      </c>
      <c r="C10" s="68">
        <v>6</v>
      </c>
      <c r="D10" s="65">
        <v>20</v>
      </c>
      <c r="E10" s="63">
        <f t="shared" si="0"/>
        <v>120</v>
      </c>
    </row>
    <row r="11" spans="1:7" ht="22.5" customHeight="1" x14ac:dyDescent="0.25">
      <c r="A11" s="109">
        <v>9</v>
      </c>
      <c r="B11" s="67" t="s">
        <v>222</v>
      </c>
      <c r="C11" s="68">
        <v>150</v>
      </c>
      <c r="D11" s="65">
        <v>19.899999999999999</v>
      </c>
      <c r="E11" s="63">
        <f t="shared" si="0"/>
        <v>2985</v>
      </c>
    </row>
    <row r="12" spans="1:7" ht="22.5" customHeight="1" x14ac:dyDescent="0.25">
      <c r="A12" s="109">
        <v>10</v>
      </c>
      <c r="B12" s="69" t="s">
        <v>305</v>
      </c>
      <c r="C12" s="68">
        <v>2</v>
      </c>
      <c r="D12" s="65">
        <v>75</v>
      </c>
      <c r="E12" s="63">
        <f t="shared" si="0"/>
        <v>150</v>
      </c>
    </row>
    <row r="13" spans="1:7" ht="22.5" customHeight="1" x14ac:dyDescent="0.25">
      <c r="A13" s="109">
        <v>11</v>
      </c>
      <c r="B13" s="69" t="s">
        <v>306</v>
      </c>
      <c r="C13" s="68">
        <v>65</v>
      </c>
      <c r="D13" s="65">
        <v>20</v>
      </c>
      <c r="E13" s="63">
        <f t="shared" si="0"/>
        <v>1300</v>
      </c>
    </row>
    <row r="14" spans="1:7" ht="22.5" customHeight="1" x14ac:dyDescent="0.25">
      <c r="A14" s="109">
        <v>12</v>
      </c>
      <c r="B14" s="69" t="s">
        <v>333</v>
      </c>
      <c r="C14" s="68">
        <v>70</v>
      </c>
      <c r="D14" s="65">
        <v>20</v>
      </c>
      <c r="E14" s="63">
        <f t="shared" si="0"/>
        <v>1400</v>
      </c>
      <c r="G14" s="135"/>
    </row>
    <row r="15" spans="1:7" ht="22.5" customHeight="1" x14ac:dyDescent="0.25">
      <c r="A15" s="109">
        <v>13</v>
      </c>
      <c r="B15" s="69" t="s">
        <v>307</v>
      </c>
      <c r="C15" s="68">
        <v>2</v>
      </c>
      <c r="D15" s="65">
        <v>250</v>
      </c>
      <c r="E15" s="63">
        <f t="shared" si="0"/>
        <v>500</v>
      </c>
    </row>
    <row r="16" spans="1:7" ht="22.5" customHeight="1" x14ac:dyDescent="0.25">
      <c r="A16" s="109">
        <v>14</v>
      </c>
      <c r="B16" s="69" t="s">
        <v>334</v>
      </c>
      <c r="C16" s="68">
        <v>2</v>
      </c>
      <c r="D16" s="65">
        <v>35</v>
      </c>
      <c r="E16" s="63">
        <f t="shared" si="0"/>
        <v>70</v>
      </c>
    </row>
    <row r="17" spans="1:6" ht="22.5" customHeight="1" x14ac:dyDescent="0.25">
      <c r="A17" s="109">
        <v>15</v>
      </c>
      <c r="B17" s="69" t="s">
        <v>308</v>
      </c>
      <c r="C17" s="68">
        <v>55</v>
      </c>
      <c r="D17" s="65">
        <v>30</v>
      </c>
      <c r="E17" s="63">
        <f t="shared" si="0"/>
        <v>1650</v>
      </c>
    </row>
    <row r="18" spans="1:6" ht="22.5" customHeight="1" x14ac:dyDescent="0.25">
      <c r="A18" s="109">
        <v>16</v>
      </c>
      <c r="B18" s="69" t="s">
        <v>309</v>
      </c>
      <c r="C18" s="68">
        <v>2</v>
      </c>
      <c r="D18" s="65">
        <v>110</v>
      </c>
      <c r="E18" s="63">
        <f t="shared" si="0"/>
        <v>220</v>
      </c>
    </row>
    <row r="19" spans="1:6" ht="22.5" customHeight="1" x14ac:dyDescent="0.25">
      <c r="A19" s="109">
        <v>17</v>
      </c>
      <c r="B19" s="69" t="s">
        <v>310</v>
      </c>
      <c r="C19" s="68">
        <v>20</v>
      </c>
      <c r="D19" s="65">
        <v>35</v>
      </c>
      <c r="E19" s="63">
        <f t="shared" si="0"/>
        <v>700</v>
      </c>
    </row>
    <row r="20" spans="1:6" ht="22.5" customHeight="1" x14ac:dyDescent="0.25">
      <c r="A20" s="109">
        <v>18</v>
      </c>
      <c r="B20" s="69" t="s">
        <v>311</v>
      </c>
      <c r="C20" s="68">
        <v>2</v>
      </c>
      <c r="D20" s="65">
        <v>150</v>
      </c>
      <c r="E20" s="63">
        <f t="shared" si="0"/>
        <v>300</v>
      </c>
    </row>
    <row r="21" spans="1:6" ht="22.5" customHeight="1" x14ac:dyDescent="0.25">
      <c r="A21" s="109">
        <v>19</v>
      </c>
      <c r="B21" s="69" t="s">
        <v>312</v>
      </c>
      <c r="C21" s="68">
        <v>2</v>
      </c>
      <c r="D21" s="65">
        <v>150</v>
      </c>
      <c r="E21" s="63">
        <f t="shared" si="0"/>
        <v>300</v>
      </c>
    </row>
    <row r="22" spans="1:6" ht="22.5" customHeight="1" x14ac:dyDescent="0.25">
      <c r="A22" s="109">
        <v>20</v>
      </c>
      <c r="B22" s="69" t="s">
        <v>313</v>
      </c>
      <c r="C22" s="68">
        <v>2</v>
      </c>
      <c r="D22" s="65">
        <v>500</v>
      </c>
      <c r="E22" s="63">
        <f t="shared" si="0"/>
        <v>1000</v>
      </c>
    </row>
    <row r="23" spans="1:6" ht="22.5" customHeight="1" x14ac:dyDescent="0.25">
      <c r="A23" s="109">
        <v>21</v>
      </c>
      <c r="B23" s="69" t="s">
        <v>314</v>
      </c>
      <c r="C23" s="68">
        <v>2</v>
      </c>
      <c r="D23" s="65">
        <v>180</v>
      </c>
      <c r="E23" s="63">
        <f t="shared" si="0"/>
        <v>360</v>
      </c>
    </row>
    <row r="24" spans="1:6" ht="22.5" customHeight="1" x14ac:dyDescent="0.25">
      <c r="A24" s="109">
        <v>22</v>
      </c>
      <c r="B24" s="69" t="s">
        <v>335</v>
      </c>
      <c r="C24" s="68">
        <v>90</v>
      </c>
      <c r="D24" s="65">
        <v>30</v>
      </c>
      <c r="E24" s="63">
        <f t="shared" si="0"/>
        <v>2700</v>
      </c>
    </row>
    <row r="25" spans="1:6" ht="22.5" customHeight="1" x14ac:dyDescent="0.25">
      <c r="A25" s="109">
        <v>23</v>
      </c>
      <c r="B25" s="69" t="s">
        <v>315</v>
      </c>
      <c r="C25" s="68">
        <v>2</v>
      </c>
      <c r="D25" s="65">
        <v>250</v>
      </c>
      <c r="E25" s="63">
        <f t="shared" si="0"/>
        <v>500</v>
      </c>
    </row>
    <row r="26" spans="1:6" ht="22.5" customHeight="1" x14ac:dyDescent="0.25">
      <c r="A26" s="109"/>
      <c r="B26" s="62"/>
      <c r="C26" s="68"/>
      <c r="D26" s="65"/>
      <c r="E26" s="63"/>
    </row>
    <row r="27" spans="1:6" ht="22.5" customHeight="1" x14ac:dyDescent="0.25">
      <c r="A27" s="109"/>
      <c r="B27" s="62"/>
      <c r="C27" s="68"/>
      <c r="D27" s="65"/>
      <c r="E27" s="63"/>
    </row>
    <row r="28" spans="1:6" ht="22.5" customHeight="1" x14ac:dyDescent="0.25">
      <c r="A28" s="109"/>
      <c r="B28" s="62"/>
      <c r="C28" s="68"/>
      <c r="D28" s="65"/>
      <c r="E28" s="63"/>
    </row>
    <row r="29" spans="1:6" ht="22.5" customHeight="1" x14ac:dyDescent="0.25">
      <c r="A29" s="109">
        <v>24</v>
      </c>
      <c r="C29" s="66"/>
      <c r="D29" s="65"/>
      <c r="E29" s="63"/>
    </row>
    <row r="30" spans="1:6" ht="15" x14ac:dyDescent="0.25">
      <c r="A30" s="64"/>
      <c r="B30" s="64"/>
      <c r="C30" s="64"/>
      <c r="D30" s="62" t="s">
        <v>84</v>
      </c>
      <c r="E30" s="63">
        <f>SUM(E3:E29)</f>
        <v>20933</v>
      </c>
    </row>
    <row r="31" spans="1:6" ht="21.75" customHeight="1" x14ac:dyDescent="0.2">
      <c r="A31" s="174" t="s">
        <v>169</v>
      </c>
      <c r="B31" s="175"/>
      <c r="C31" s="176"/>
      <c r="D31" s="177">
        <v>220</v>
      </c>
      <c r="E31" s="178"/>
    </row>
    <row r="32" spans="1:6" ht="33" customHeight="1" x14ac:dyDescent="0.2">
      <c r="A32" s="179" t="s">
        <v>197</v>
      </c>
      <c r="B32" s="180"/>
      <c r="C32" s="181"/>
      <c r="D32" s="182">
        <f>E30/12</f>
        <v>1744.4166666666667</v>
      </c>
      <c r="E32" s="183"/>
      <c r="F32" s="43">
        <f>D32</f>
        <v>1744.4166666666667</v>
      </c>
    </row>
  </sheetData>
  <mergeCells count="5">
    <mergeCell ref="A31:C31"/>
    <mergeCell ref="A32:C32"/>
    <mergeCell ref="D31:E31"/>
    <mergeCell ref="D32:E32"/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4" workbookViewId="0">
      <selection activeCell="E74" sqref="E74"/>
    </sheetView>
  </sheetViews>
  <sheetFormatPr defaultRowHeight="12.75" x14ac:dyDescent="0.2"/>
  <cols>
    <col min="1" max="1" width="26.1640625" customWidth="1"/>
    <col min="2" max="2" width="76.6640625" customWidth="1"/>
    <col min="3" max="3" width="54.1640625" customWidth="1"/>
    <col min="4" max="4" width="16.83203125" customWidth="1"/>
    <col min="5" max="5" width="17.33203125" customWidth="1"/>
    <col min="6" max="6" width="18.6640625" customWidth="1"/>
  </cols>
  <sheetData>
    <row r="1" spans="1:6" ht="47.25" customHeight="1" x14ac:dyDescent="0.2">
      <c r="A1" s="150" t="s">
        <v>61</v>
      </c>
      <c r="B1" s="150"/>
      <c r="C1" s="150"/>
      <c r="D1" s="7"/>
      <c r="E1" s="7"/>
      <c r="F1" s="7"/>
    </row>
    <row r="2" spans="1:6" ht="15.75" customHeight="1" x14ac:dyDescent="0.2">
      <c r="A2" s="151" t="s">
        <v>0</v>
      </c>
      <c r="B2" s="152"/>
      <c r="C2" s="153"/>
      <c r="D2" s="19"/>
      <c r="E2" s="19"/>
      <c r="F2" s="19"/>
    </row>
    <row r="3" spans="1:6" ht="30" customHeight="1" x14ac:dyDescent="0.2">
      <c r="A3" s="1">
        <v>1</v>
      </c>
      <c r="B3" s="10" t="s">
        <v>1</v>
      </c>
      <c r="C3" s="58" t="s">
        <v>120</v>
      </c>
      <c r="D3" s="23"/>
      <c r="E3" s="23"/>
      <c r="F3" s="23"/>
    </row>
    <row r="4" spans="1:6" ht="15.75" customHeight="1" x14ac:dyDescent="0.2">
      <c r="A4" s="1">
        <v>2</v>
      </c>
      <c r="B4" s="11" t="s">
        <v>59</v>
      </c>
      <c r="C4" s="39" t="s">
        <v>127</v>
      </c>
      <c r="D4" s="23"/>
      <c r="E4" s="23"/>
      <c r="F4" s="23"/>
    </row>
    <row r="5" spans="1:6" ht="15.75" customHeight="1" x14ac:dyDescent="0.2">
      <c r="A5" s="1">
        <v>3</v>
      </c>
      <c r="B5" s="11" t="s">
        <v>62</v>
      </c>
      <c r="C5" s="38">
        <v>2092.83</v>
      </c>
      <c r="D5" s="24"/>
      <c r="E5" s="24"/>
      <c r="F5" s="24"/>
    </row>
    <row r="6" spans="1:6" ht="15.75" customHeight="1" x14ac:dyDescent="0.2">
      <c r="A6" s="1"/>
      <c r="B6" s="11" t="s">
        <v>112</v>
      </c>
      <c r="C6" s="38"/>
      <c r="D6" s="24"/>
      <c r="E6" s="24"/>
      <c r="F6" s="24"/>
    </row>
    <row r="7" spans="1:6" ht="15.75" customHeight="1" x14ac:dyDescent="0.2">
      <c r="A7" s="1">
        <v>4</v>
      </c>
      <c r="B7" s="11" t="s">
        <v>60</v>
      </c>
      <c r="C7" s="39" t="s">
        <v>120</v>
      </c>
      <c r="D7" s="23"/>
      <c r="E7" s="23"/>
      <c r="F7" s="23"/>
    </row>
    <row r="8" spans="1:6" ht="15.75" customHeight="1" x14ac:dyDescent="0.2">
      <c r="A8" s="1">
        <v>5</v>
      </c>
      <c r="B8" s="11" t="s">
        <v>58</v>
      </c>
      <c r="C8" s="40">
        <v>45292</v>
      </c>
      <c r="D8" s="25"/>
      <c r="E8" s="25"/>
      <c r="F8" s="25"/>
    </row>
    <row r="9" spans="1:6" ht="31.5" customHeight="1" x14ac:dyDescent="0.2">
      <c r="A9" s="154" t="s">
        <v>2</v>
      </c>
      <c r="B9" s="154"/>
      <c r="C9" s="154"/>
      <c r="D9" s="8"/>
      <c r="E9" s="8"/>
      <c r="F9" s="8"/>
    </row>
    <row r="10" spans="1:6" ht="15.75" customHeight="1" x14ac:dyDescent="0.2">
      <c r="A10" s="13">
        <v>1</v>
      </c>
      <c r="B10" s="9" t="s">
        <v>3</v>
      </c>
      <c r="C10" s="32" t="s">
        <v>4</v>
      </c>
      <c r="D10" s="26"/>
      <c r="E10" s="26"/>
      <c r="F10" s="26"/>
    </row>
    <row r="11" spans="1:6" ht="15.75" customHeight="1" x14ac:dyDescent="0.2">
      <c r="A11" s="10" t="s">
        <v>5</v>
      </c>
      <c r="B11" s="11" t="s">
        <v>63</v>
      </c>
      <c r="C11" s="38">
        <f>C5</f>
        <v>2092.83</v>
      </c>
      <c r="D11" s="24"/>
      <c r="E11" s="24"/>
      <c r="F11" s="24"/>
    </row>
    <row r="12" spans="1:6" ht="15.75" customHeight="1" x14ac:dyDescent="0.2">
      <c r="A12" s="10" t="s">
        <v>6</v>
      </c>
      <c r="B12" s="11" t="s">
        <v>128</v>
      </c>
      <c r="C12" s="31">
        <v>528</v>
      </c>
      <c r="D12" s="27"/>
      <c r="E12" s="27"/>
      <c r="F12" s="27"/>
    </row>
    <row r="13" spans="1:6" ht="15.75" hidden="1" customHeight="1" x14ac:dyDescent="0.2">
      <c r="A13" s="10" t="s">
        <v>8</v>
      </c>
      <c r="B13" s="10" t="s">
        <v>9</v>
      </c>
      <c r="C13" s="31"/>
      <c r="D13" s="27"/>
      <c r="E13" s="27"/>
      <c r="F13" s="27"/>
    </row>
    <row r="14" spans="1:6" ht="15.75" hidden="1" customHeight="1" x14ac:dyDescent="0.2">
      <c r="A14" s="10" t="s">
        <v>10</v>
      </c>
      <c r="B14" s="10" t="s">
        <v>11</v>
      </c>
      <c r="C14" s="33"/>
      <c r="D14" s="27"/>
      <c r="E14" s="27"/>
      <c r="F14" s="27"/>
    </row>
    <row r="15" spans="1:6" ht="15.75" hidden="1" customHeight="1" x14ac:dyDescent="0.2">
      <c r="A15" s="10" t="s">
        <v>12</v>
      </c>
      <c r="B15" s="10" t="s">
        <v>13</v>
      </c>
      <c r="C15" s="33"/>
      <c r="D15" s="27"/>
      <c r="E15" s="27"/>
      <c r="F15" s="27"/>
    </row>
    <row r="16" spans="1:6" ht="15.75" hidden="1" customHeight="1" x14ac:dyDescent="0.2">
      <c r="A16" s="10" t="s">
        <v>14</v>
      </c>
      <c r="B16" s="10" t="s">
        <v>15</v>
      </c>
      <c r="C16" s="33"/>
      <c r="D16" s="27"/>
      <c r="E16" s="27"/>
      <c r="F16" s="27"/>
    </row>
    <row r="17" spans="1:6" ht="15.75" hidden="1" customHeight="1" x14ac:dyDescent="0.2">
      <c r="A17" s="10" t="s">
        <v>16</v>
      </c>
      <c r="B17" s="10" t="s">
        <v>17</v>
      </c>
      <c r="C17" s="33"/>
      <c r="D17" s="27"/>
      <c r="E17" s="27"/>
      <c r="F17" s="27"/>
    </row>
    <row r="18" spans="1:6" ht="15.75" customHeight="1" x14ac:dyDescent="0.2">
      <c r="A18" s="15"/>
      <c r="B18" s="11" t="s">
        <v>64</v>
      </c>
      <c r="C18" s="31">
        <f>SUM(C11:C12)</f>
        <v>2620.83</v>
      </c>
      <c r="D18" s="24"/>
      <c r="E18" s="24"/>
      <c r="F18" s="24"/>
    </row>
    <row r="19" spans="1:6" ht="31.5" customHeight="1" x14ac:dyDescent="0.2">
      <c r="A19" s="150" t="s">
        <v>73</v>
      </c>
      <c r="B19" s="150"/>
      <c r="C19" s="150"/>
      <c r="D19" s="7"/>
      <c r="E19" s="41"/>
      <c r="F19" s="7"/>
    </row>
    <row r="20" spans="1:6" ht="15.75" customHeight="1" x14ac:dyDescent="0.2">
      <c r="A20" s="9" t="s">
        <v>18</v>
      </c>
      <c r="B20" s="16" t="s">
        <v>109</v>
      </c>
      <c r="C20" s="32" t="s">
        <v>4</v>
      </c>
      <c r="D20" s="26"/>
      <c r="E20" s="26"/>
      <c r="F20" s="26"/>
    </row>
    <row r="21" spans="1:6" ht="15.75" customHeight="1" x14ac:dyDescent="0.2">
      <c r="A21" s="10" t="s">
        <v>5</v>
      </c>
      <c r="B21" s="11" t="s">
        <v>65</v>
      </c>
      <c r="C21" s="31">
        <f>C18*8.33%</f>
        <v>218.31513899999999</v>
      </c>
      <c r="D21" s="24"/>
      <c r="E21" s="24"/>
      <c r="F21" s="24"/>
    </row>
    <row r="22" spans="1:6" ht="15.75" customHeight="1" x14ac:dyDescent="0.2">
      <c r="A22" s="10" t="s">
        <v>6</v>
      </c>
      <c r="B22" s="11" t="s">
        <v>66</v>
      </c>
      <c r="C22" s="31">
        <v>60</v>
      </c>
      <c r="D22" s="24"/>
      <c r="E22" s="24"/>
      <c r="F22" s="24"/>
    </row>
    <row r="23" spans="1:6" ht="15.75" customHeight="1" x14ac:dyDescent="0.2">
      <c r="A23" s="15"/>
      <c r="B23" s="10" t="s">
        <v>19</v>
      </c>
      <c r="C23" s="31">
        <f>SUM(C21:F22)</f>
        <v>278.31513899999999</v>
      </c>
      <c r="D23" s="24"/>
      <c r="E23" s="24"/>
      <c r="F23" s="24"/>
    </row>
    <row r="24" spans="1:6" ht="41.25" customHeight="1" x14ac:dyDescent="0.2">
      <c r="A24" s="155" t="s">
        <v>67</v>
      </c>
      <c r="B24" s="155"/>
      <c r="C24" s="155"/>
      <c r="D24" s="7"/>
      <c r="E24" s="7"/>
      <c r="F24" s="7"/>
    </row>
    <row r="25" spans="1:6" ht="36.75" customHeight="1" x14ac:dyDescent="0.2">
      <c r="A25" s="9" t="s">
        <v>20</v>
      </c>
      <c r="B25" s="9" t="s">
        <v>21</v>
      </c>
      <c r="C25" s="14" t="s">
        <v>22</v>
      </c>
      <c r="D25" s="32" t="s">
        <v>4</v>
      </c>
      <c r="E25" s="26"/>
      <c r="F25" s="26"/>
    </row>
    <row r="26" spans="1:6" ht="15.75" customHeight="1" x14ac:dyDescent="0.2">
      <c r="A26" s="10" t="s">
        <v>5</v>
      </c>
      <c r="B26" s="10" t="s">
        <v>23</v>
      </c>
      <c r="C26" s="17">
        <v>0.2</v>
      </c>
      <c r="D26" s="31">
        <f>$C$18*C26</f>
        <v>524.16600000000005</v>
      </c>
      <c r="E26" s="24"/>
      <c r="F26" s="24"/>
    </row>
    <row r="27" spans="1:6" ht="15.75" customHeight="1" x14ac:dyDescent="0.2">
      <c r="A27" s="10" t="s">
        <v>6</v>
      </c>
      <c r="B27" s="10" t="s">
        <v>24</v>
      </c>
      <c r="C27" s="17">
        <v>1.4999999999999999E-2</v>
      </c>
      <c r="D27" s="31">
        <f>$C$18*C27</f>
        <v>39.312449999999998</v>
      </c>
      <c r="E27" s="24"/>
      <c r="F27" s="24"/>
    </row>
    <row r="28" spans="1:6" ht="15.75" customHeight="1" x14ac:dyDescent="0.2">
      <c r="A28" s="10" t="s">
        <v>8</v>
      </c>
      <c r="B28" s="10" t="s">
        <v>25</v>
      </c>
      <c r="C28" s="17">
        <v>0.01</v>
      </c>
      <c r="D28" s="31">
        <f>$C$18*C28</f>
        <v>26.208300000000001</v>
      </c>
      <c r="E28" s="24"/>
      <c r="F28" s="24"/>
    </row>
    <row r="29" spans="1:6" ht="15.75" customHeight="1" x14ac:dyDescent="0.2">
      <c r="A29" s="10" t="s">
        <v>10</v>
      </c>
      <c r="B29" s="10" t="s">
        <v>26</v>
      </c>
      <c r="C29" s="17">
        <v>2E-3</v>
      </c>
      <c r="D29" s="31">
        <f>$C$18*C29</f>
        <v>5.2416599999999995</v>
      </c>
      <c r="E29" s="24"/>
      <c r="F29" s="24"/>
    </row>
    <row r="30" spans="1:6" ht="15.75" customHeight="1" x14ac:dyDescent="0.2">
      <c r="A30" s="10" t="s">
        <v>12</v>
      </c>
      <c r="B30" s="11" t="s">
        <v>68</v>
      </c>
      <c r="C30" s="17">
        <v>2.5000000000000001E-2</v>
      </c>
      <c r="D30" s="31">
        <f>$C$18*C30</f>
        <v>65.520750000000007</v>
      </c>
      <c r="E30" s="24"/>
      <c r="F30" s="24"/>
    </row>
    <row r="31" spans="1:6" ht="15.75" customHeight="1" x14ac:dyDescent="0.2">
      <c r="A31" s="10" t="s">
        <v>14</v>
      </c>
      <c r="B31" s="10" t="s">
        <v>27</v>
      </c>
      <c r="C31" s="18">
        <v>0.08</v>
      </c>
      <c r="D31" s="31">
        <f t="shared" ref="D31:D33" si="0">$C$18*C31</f>
        <v>209.66640000000001</v>
      </c>
      <c r="E31" s="24"/>
      <c r="F31" s="24"/>
    </row>
    <row r="32" spans="1:6" ht="15.75" customHeight="1" x14ac:dyDescent="0.2">
      <c r="A32" s="11" t="s">
        <v>102</v>
      </c>
      <c r="B32" s="10" t="s">
        <v>28</v>
      </c>
      <c r="C32" s="17">
        <v>6.0000000000000001E-3</v>
      </c>
      <c r="D32" s="31">
        <f t="shared" si="0"/>
        <v>15.72498</v>
      </c>
      <c r="E32" s="24"/>
      <c r="F32" s="24"/>
    </row>
    <row r="33" spans="1:6" ht="15.75" customHeight="1" x14ac:dyDescent="0.2">
      <c r="A33" s="21" t="s">
        <v>103</v>
      </c>
      <c r="B33" s="21" t="s">
        <v>104</v>
      </c>
      <c r="C33" s="17">
        <v>5.0000000000000001E-3</v>
      </c>
      <c r="D33" s="31">
        <f t="shared" si="0"/>
        <v>13.104150000000001</v>
      </c>
      <c r="E33" s="24"/>
      <c r="F33" s="24"/>
    </row>
    <row r="34" spans="1:6" ht="15.75" customHeight="1" x14ac:dyDescent="0.2">
      <c r="A34" s="10"/>
      <c r="B34" s="10" t="s">
        <v>29</v>
      </c>
      <c r="C34" s="17">
        <f>SUM(C26:C33)</f>
        <v>0.34300000000000008</v>
      </c>
      <c r="D34" s="31">
        <f>SUM(D26:D33)</f>
        <v>898.94469000000015</v>
      </c>
      <c r="E34" s="24"/>
      <c r="F34" s="24"/>
    </row>
    <row r="35" spans="1:6" ht="40.5" customHeight="1" x14ac:dyDescent="0.2">
      <c r="A35" s="149" t="s">
        <v>69</v>
      </c>
      <c r="B35" s="149"/>
      <c r="C35" s="149"/>
      <c r="D35" s="7"/>
      <c r="E35" s="7"/>
      <c r="F35" s="7"/>
    </row>
    <row r="36" spans="1:6" ht="15.75" customHeight="1" x14ac:dyDescent="0.2">
      <c r="A36" s="9" t="s">
        <v>30</v>
      </c>
      <c r="B36" s="9" t="s">
        <v>31</v>
      </c>
      <c r="C36" s="32" t="s">
        <v>4</v>
      </c>
      <c r="D36" s="26"/>
      <c r="E36" s="26"/>
      <c r="F36" s="26"/>
    </row>
    <row r="37" spans="1:6" ht="15.75" customHeight="1" x14ac:dyDescent="0.2">
      <c r="A37" s="10" t="s">
        <v>5</v>
      </c>
      <c r="B37" s="10" t="s">
        <v>32</v>
      </c>
      <c r="C37" s="31">
        <v>110</v>
      </c>
      <c r="D37" s="24"/>
      <c r="E37" s="24"/>
      <c r="F37" s="24"/>
    </row>
    <row r="38" spans="1:6" ht="15.75" customHeight="1" x14ac:dyDescent="0.2">
      <c r="A38" s="10" t="s">
        <v>6</v>
      </c>
      <c r="B38" s="11" t="s">
        <v>86</v>
      </c>
      <c r="C38" s="31">
        <v>40.5</v>
      </c>
      <c r="D38" s="24"/>
      <c r="E38" s="24"/>
      <c r="F38" s="24"/>
    </row>
    <row r="39" spans="1:6" ht="15.75" hidden="1" customHeight="1" x14ac:dyDescent="0.2">
      <c r="A39" s="10" t="s">
        <v>8</v>
      </c>
      <c r="B39" s="11" t="s">
        <v>70</v>
      </c>
      <c r="C39" s="31"/>
      <c r="D39" s="24"/>
      <c r="E39" s="24"/>
      <c r="F39" s="24"/>
    </row>
    <row r="40" spans="1:6" ht="15.75" customHeight="1" x14ac:dyDescent="0.2">
      <c r="A40" s="21" t="s">
        <v>110</v>
      </c>
      <c r="B40" s="11" t="s">
        <v>111</v>
      </c>
      <c r="C40" s="31">
        <v>79.2</v>
      </c>
      <c r="D40" s="24"/>
      <c r="E40" s="24"/>
      <c r="F40" s="24"/>
    </row>
    <row r="41" spans="1:6" ht="15.75" customHeight="1" x14ac:dyDescent="0.2">
      <c r="A41" s="12"/>
      <c r="B41" s="12" t="s">
        <v>84</v>
      </c>
      <c r="C41" s="31">
        <f>SUM(C37:C38)-C40</f>
        <v>71.3</v>
      </c>
      <c r="D41" s="24"/>
      <c r="E41" s="24"/>
      <c r="F41" s="24"/>
    </row>
    <row r="42" spans="1:6" ht="36" customHeight="1" x14ac:dyDescent="0.2">
      <c r="A42" s="159" t="s">
        <v>33</v>
      </c>
      <c r="B42" s="159"/>
      <c r="C42" s="159"/>
      <c r="D42" s="19"/>
      <c r="E42" s="19"/>
      <c r="F42" s="19"/>
    </row>
    <row r="43" spans="1:6" ht="15.75" customHeight="1" x14ac:dyDescent="0.2">
      <c r="A43" s="13">
        <v>3</v>
      </c>
      <c r="B43" s="9" t="s">
        <v>34</v>
      </c>
      <c r="C43" s="32" t="s">
        <v>4</v>
      </c>
      <c r="D43" s="26"/>
      <c r="E43" s="26"/>
      <c r="F43" s="26"/>
    </row>
    <row r="44" spans="1:6" ht="15.75" customHeight="1" x14ac:dyDescent="0.2">
      <c r="A44" s="10" t="s">
        <v>5</v>
      </c>
      <c r="B44" s="11" t="s">
        <v>71</v>
      </c>
      <c r="C44" s="31">
        <v>6.6</v>
      </c>
      <c r="D44" s="24"/>
      <c r="E44" s="24"/>
      <c r="F44" s="24"/>
    </row>
    <row r="45" spans="1:6" ht="15.75" customHeight="1" x14ac:dyDescent="0.2">
      <c r="A45" s="10" t="s">
        <v>6</v>
      </c>
      <c r="B45" s="11" t="s">
        <v>74</v>
      </c>
      <c r="C45" s="31">
        <v>0.39</v>
      </c>
      <c r="D45" s="24"/>
      <c r="E45" s="24"/>
      <c r="F45" s="24"/>
    </row>
    <row r="46" spans="1:6" ht="28.5" customHeight="1" x14ac:dyDescent="0.2">
      <c r="A46" s="10" t="s">
        <v>8</v>
      </c>
      <c r="B46" s="11" t="s">
        <v>75</v>
      </c>
      <c r="C46" s="34">
        <v>46.2</v>
      </c>
      <c r="D46" s="28"/>
      <c r="E46" s="28"/>
      <c r="F46" s="28"/>
    </row>
    <row r="47" spans="1:6" ht="15.75" customHeight="1" x14ac:dyDescent="0.2">
      <c r="A47" s="10" t="s">
        <v>10</v>
      </c>
      <c r="B47" s="11" t="s">
        <v>72</v>
      </c>
      <c r="C47" s="31">
        <v>15.84</v>
      </c>
      <c r="D47" s="24"/>
      <c r="E47" s="24"/>
      <c r="F47" s="24"/>
    </row>
    <row r="48" spans="1:6" ht="31.5" customHeight="1" x14ac:dyDescent="0.2">
      <c r="A48" s="10" t="s">
        <v>12</v>
      </c>
      <c r="B48" s="11" t="s">
        <v>76</v>
      </c>
      <c r="C48" s="34">
        <v>10.56</v>
      </c>
      <c r="D48" s="28"/>
      <c r="E48" s="28"/>
      <c r="F48" s="28"/>
    </row>
    <row r="49" spans="1:6" ht="29.25" customHeight="1" x14ac:dyDescent="0.2">
      <c r="A49" s="10" t="s">
        <v>14</v>
      </c>
      <c r="B49" s="11" t="s">
        <v>80</v>
      </c>
      <c r="C49" s="35">
        <v>0.39</v>
      </c>
      <c r="D49" s="29"/>
      <c r="E49" s="29"/>
      <c r="F49" s="29"/>
    </row>
    <row r="50" spans="1:6" ht="15.75" customHeight="1" x14ac:dyDescent="0.2">
      <c r="A50" s="10"/>
      <c r="B50" s="10" t="s">
        <v>29</v>
      </c>
      <c r="C50" s="31">
        <f>SUM(C44:F49)</f>
        <v>79.98</v>
      </c>
      <c r="D50" s="24"/>
      <c r="E50" s="24"/>
      <c r="F50" s="24"/>
    </row>
    <row r="51" spans="1:6" ht="24" customHeight="1" x14ac:dyDescent="0.2">
      <c r="A51" s="160" t="s">
        <v>35</v>
      </c>
      <c r="B51" s="160"/>
      <c r="C51" s="160"/>
      <c r="D51" s="19"/>
      <c r="E51" s="19"/>
      <c r="F51" s="19"/>
    </row>
    <row r="52" spans="1:6" ht="27" customHeight="1" x14ac:dyDescent="0.2">
      <c r="A52" s="161" t="s">
        <v>81</v>
      </c>
      <c r="B52" s="161"/>
      <c r="C52" s="161"/>
      <c r="D52" s="7"/>
      <c r="E52" s="7"/>
      <c r="F52" s="7"/>
    </row>
    <row r="53" spans="1:6" ht="31.5" customHeight="1" x14ac:dyDescent="0.2">
      <c r="A53" s="9" t="s">
        <v>36</v>
      </c>
      <c r="B53" s="20" t="s">
        <v>37</v>
      </c>
      <c r="C53" s="32" t="s">
        <v>4</v>
      </c>
      <c r="D53" s="26"/>
      <c r="E53" s="26"/>
      <c r="F53" s="26"/>
    </row>
    <row r="54" spans="1:6" ht="15.75" customHeight="1" x14ac:dyDescent="0.2">
      <c r="A54" s="10" t="s">
        <v>5</v>
      </c>
      <c r="B54" s="11" t="s">
        <v>77</v>
      </c>
      <c r="C54" s="31">
        <v>13.2</v>
      </c>
      <c r="D54" s="24"/>
      <c r="E54" s="24"/>
      <c r="F54" s="24"/>
    </row>
    <row r="55" spans="1:6" ht="15.75" customHeight="1" x14ac:dyDescent="0.2">
      <c r="A55" s="10" t="s">
        <v>6</v>
      </c>
      <c r="B55" s="11" t="s">
        <v>78</v>
      </c>
      <c r="C55" s="31">
        <v>26.4</v>
      </c>
      <c r="D55" s="24"/>
      <c r="E55" s="24"/>
      <c r="F55" s="24"/>
    </row>
    <row r="56" spans="1:6" ht="15.75" customHeight="1" x14ac:dyDescent="0.2">
      <c r="A56" s="10" t="s">
        <v>8</v>
      </c>
      <c r="B56" s="10" t="s">
        <v>38</v>
      </c>
      <c r="C56" s="31">
        <v>0.27</v>
      </c>
      <c r="D56" s="24"/>
      <c r="E56" s="24"/>
      <c r="F56" s="24"/>
    </row>
    <row r="57" spans="1:6" ht="15.75" customHeight="1" x14ac:dyDescent="0.2">
      <c r="A57" s="10" t="s">
        <v>12</v>
      </c>
      <c r="B57" s="11" t="s">
        <v>79</v>
      </c>
      <c r="C57" s="31">
        <v>4.62</v>
      </c>
      <c r="D57" s="24"/>
      <c r="E57" s="24"/>
      <c r="F57" s="24"/>
    </row>
    <row r="58" spans="1:6" ht="15.75" customHeight="1" x14ac:dyDescent="0.2">
      <c r="A58" s="10" t="s">
        <v>14</v>
      </c>
      <c r="B58" s="10" t="s">
        <v>39</v>
      </c>
      <c r="C58" s="31">
        <v>1.06</v>
      </c>
      <c r="D58" s="24"/>
      <c r="E58" s="24"/>
      <c r="F58" s="24"/>
    </row>
    <row r="59" spans="1:6" ht="15.75" customHeight="1" x14ac:dyDescent="0.2">
      <c r="A59" s="10"/>
      <c r="B59" s="10" t="s">
        <v>29</v>
      </c>
      <c r="C59" s="31">
        <f>SUM(C54:F58)</f>
        <v>45.55</v>
      </c>
      <c r="D59" s="24"/>
      <c r="E59" s="24"/>
      <c r="F59" s="24"/>
    </row>
    <row r="60" spans="1:6" ht="36.75" hidden="1" customHeight="1" x14ac:dyDescent="0.2">
      <c r="A60" s="154" t="s">
        <v>40</v>
      </c>
      <c r="B60" s="154"/>
      <c r="C60" s="154"/>
      <c r="D60" s="8"/>
      <c r="E60" s="8"/>
      <c r="F60" s="8"/>
    </row>
    <row r="61" spans="1:6" ht="15.75" hidden="1" customHeight="1" x14ac:dyDescent="0.2">
      <c r="A61" s="9" t="s">
        <v>41</v>
      </c>
      <c r="B61" s="14" t="s">
        <v>42</v>
      </c>
      <c r="C61" s="32" t="s">
        <v>4</v>
      </c>
      <c r="D61" s="26"/>
      <c r="E61" s="26"/>
      <c r="F61" s="26"/>
    </row>
    <row r="62" spans="1:6" ht="15.75" hidden="1" customHeight="1" x14ac:dyDescent="0.2">
      <c r="A62" s="10" t="s">
        <v>5</v>
      </c>
      <c r="B62" s="10" t="s">
        <v>42</v>
      </c>
      <c r="C62" s="33"/>
      <c r="D62" s="27"/>
      <c r="E62" s="27"/>
      <c r="F62" s="27"/>
    </row>
    <row r="63" spans="1:6" ht="15.75" hidden="1" customHeight="1" x14ac:dyDescent="0.2">
      <c r="A63" s="10"/>
      <c r="B63" s="10" t="s">
        <v>29</v>
      </c>
      <c r="C63" s="33"/>
      <c r="D63" s="27"/>
      <c r="E63" s="27"/>
      <c r="F63" s="27"/>
    </row>
    <row r="64" spans="1:6" ht="36" customHeight="1" x14ac:dyDescent="0.2">
      <c r="A64" s="159" t="s">
        <v>43</v>
      </c>
      <c r="B64" s="159"/>
      <c r="C64" s="159"/>
      <c r="D64" s="19"/>
      <c r="E64" s="19"/>
      <c r="F64" s="19"/>
    </row>
    <row r="65" spans="1:6" ht="15.75" customHeight="1" x14ac:dyDescent="0.2">
      <c r="A65" s="13">
        <v>5</v>
      </c>
      <c r="B65" s="14" t="s">
        <v>44</v>
      </c>
      <c r="C65" s="32" t="s">
        <v>4</v>
      </c>
      <c r="D65" s="26"/>
      <c r="E65" s="26"/>
      <c r="F65" s="26"/>
    </row>
    <row r="66" spans="1:6" ht="14.25" x14ac:dyDescent="0.2">
      <c r="A66" s="10" t="s">
        <v>5</v>
      </c>
      <c r="B66" s="44" t="s">
        <v>45</v>
      </c>
      <c r="C66" s="31">
        <f>'UNIFORME MECANICO '!G35</f>
        <v>813.24000000000024</v>
      </c>
      <c r="D66" s="24"/>
      <c r="E66" s="24"/>
      <c r="F66" s="24"/>
    </row>
    <row r="67" spans="1:6" ht="14.25" x14ac:dyDescent="0.2">
      <c r="A67" s="21" t="s">
        <v>93</v>
      </c>
      <c r="B67" s="46" t="s">
        <v>95</v>
      </c>
      <c r="C67" s="60"/>
      <c r="D67" s="24"/>
      <c r="E67" s="24"/>
      <c r="F67" s="24"/>
    </row>
    <row r="68" spans="1:6" ht="15.75" customHeight="1" x14ac:dyDescent="0.2">
      <c r="A68" s="10" t="s">
        <v>8</v>
      </c>
      <c r="B68" s="45" t="s">
        <v>46</v>
      </c>
      <c r="C68" s="31">
        <f>'EQ E EPI MECÂNICO'!F32</f>
        <v>2389.6033333333335</v>
      </c>
      <c r="D68" s="24"/>
      <c r="E68" s="24"/>
      <c r="F68" s="24"/>
    </row>
    <row r="69" spans="1:6" ht="14.25" hidden="1" x14ac:dyDescent="0.2">
      <c r="A69" s="10" t="s">
        <v>10</v>
      </c>
      <c r="B69" s="10" t="s">
        <v>17</v>
      </c>
      <c r="C69" s="31"/>
      <c r="D69" s="24"/>
      <c r="E69" s="24"/>
      <c r="F69" s="24"/>
    </row>
    <row r="70" spans="1:6" ht="15.75" customHeight="1" x14ac:dyDescent="0.2">
      <c r="A70" s="15"/>
      <c r="B70" s="10" t="s">
        <v>47</v>
      </c>
      <c r="C70" s="31">
        <f>SUM(C66:C69)</f>
        <v>3202.8433333333337</v>
      </c>
      <c r="D70" s="24"/>
      <c r="E70" s="24"/>
      <c r="F70" s="24"/>
    </row>
    <row r="71" spans="1:6" ht="42.75" customHeight="1" x14ac:dyDescent="0.2">
      <c r="A71" s="162" t="s">
        <v>48</v>
      </c>
      <c r="B71" s="162"/>
      <c r="C71" s="162"/>
      <c r="D71" s="19"/>
      <c r="E71" s="19"/>
      <c r="F71" s="19"/>
    </row>
    <row r="72" spans="1:6" ht="15.75" customHeight="1" x14ac:dyDescent="0.2">
      <c r="A72" s="13">
        <v>6</v>
      </c>
      <c r="B72" s="9" t="s">
        <v>49</v>
      </c>
      <c r="C72" s="9" t="s">
        <v>50</v>
      </c>
      <c r="D72" s="36" t="s">
        <v>92</v>
      </c>
      <c r="E72" s="19"/>
      <c r="F72" s="19"/>
    </row>
    <row r="73" spans="1:6" ht="15.75" customHeight="1" x14ac:dyDescent="0.2">
      <c r="A73" s="10" t="s">
        <v>5</v>
      </c>
      <c r="B73" s="10" t="s">
        <v>51</v>
      </c>
      <c r="C73" s="17">
        <v>0.15</v>
      </c>
      <c r="D73" s="31">
        <f>$C$87*C73</f>
        <v>1079.6644743500001</v>
      </c>
      <c r="E73" s="24"/>
      <c r="F73" s="24"/>
    </row>
    <row r="74" spans="1:6" ht="15.75" customHeight="1" x14ac:dyDescent="0.2">
      <c r="A74" s="10" t="s">
        <v>6</v>
      </c>
      <c r="B74" s="10" t="s">
        <v>52</v>
      </c>
      <c r="C74" s="17">
        <v>0.105</v>
      </c>
      <c r="D74" s="31">
        <f t="shared" ref="D74:D78" si="1">$C$87*C74</f>
        <v>755.76513204499997</v>
      </c>
      <c r="E74" s="24"/>
      <c r="F74" s="24"/>
    </row>
    <row r="75" spans="1:6" ht="15.75" customHeight="1" x14ac:dyDescent="0.2">
      <c r="A75" s="10" t="s">
        <v>8</v>
      </c>
      <c r="B75" s="11" t="s">
        <v>108</v>
      </c>
      <c r="C75" s="156"/>
      <c r="D75" s="157"/>
      <c r="E75" s="24"/>
      <c r="F75" s="24"/>
    </row>
    <row r="76" spans="1:6" ht="15.75" customHeight="1" x14ac:dyDescent="0.2">
      <c r="A76" s="21" t="s">
        <v>85</v>
      </c>
      <c r="B76" s="56" t="s">
        <v>105</v>
      </c>
      <c r="C76" s="17">
        <v>6.4999999999999997E-3</v>
      </c>
      <c r="D76" s="31">
        <f t="shared" si="1"/>
        <v>46.785460555166665</v>
      </c>
      <c r="E76" s="24"/>
      <c r="F76" s="24"/>
    </row>
    <row r="77" spans="1:6" ht="15.75" customHeight="1" x14ac:dyDescent="0.2">
      <c r="A77" s="21" t="s">
        <v>106</v>
      </c>
      <c r="B77" s="56" t="s">
        <v>107</v>
      </c>
      <c r="C77" s="17">
        <v>0.03</v>
      </c>
      <c r="D77" s="31">
        <f t="shared" si="1"/>
        <v>215.93289487000001</v>
      </c>
      <c r="E77" s="24"/>
      <c r="F77" s="24"/>
    </row>
    <row r="78" spans="1:6" ht="15.75" customHeight="1" x14ac:dyDescent="0.2">
      <c r="A78" s="21" t="s">
        <v>337</v>
      </c>
      <c r="B78" s="56" t="s">
        <v>336</v>
      </c>
      <c r="C78" s="17">
        <v>0.05</v>
      </c>
      <c r="D78" s="31">
        <f t="shared" si="1"/>
        <v>359.88815811666672</v>
      </c>
      <c r="E78" s="24"/>
      <c r="F78" s="24"/>
    </row>
    <row r="79" spans="1:6" ht="15.75" customHeight="1" x14ac:dyDescent="0.2">
      <c r="A79" s="15"/>
      <c r="B79" s="10" t="s">
        <v>19</v>
      </c>
      <c r="C79" s="17">
        <f>SUM(C73:C77)</f>
        <v>0.29149999999999998</v>
      </c>
      <c r="D79" s="31">
        <f>SUM(D73:D78)</f>
        <v>2458.0361199368335</v>
      </c>
      <c r="E79" s="24"/>
      <c r="F79" s="24"/>
    </row>
    <row r="80" spans="1:6" ht="48" customHeight="1" x14ac:dyDescent="0.2">
      <c r="A80" s="158" t="s">
        <v>53</v>
      </c>
      <c r="B80" s="158"/>
      <c r="C80" s="158"/>
      <c r="D80" s="19"/>
      <c r="E80" s="19"/>
      <c r="F80" s="19"/>
    </row>
    <row r="81" spans="1:6" ht="31.5" customHeight="1" x14ac:dyDescent="0.2">
      <c r="A81" s="22"/>
      <c r="B81" s="20" t="s">
        <v>54</v>
      </c>
      <c r="C81" s="37" t="s">
        <v>55</v>
      </c>
      <c r="D81" s="2"/>
      <c r="E81" s="2"/>
      <c r="F81" s="2"/>
    </row>
    <row r="82" spans="1:6" ht="15.75" customHeight="1" x14ac:dyDescent="0.2">
      <c r="A82" s="10" t="s">
        <v>5</v>
      </c>
      <c r="B82" s="11" t="s">
        <v>87</v>
      </c>
      <c r="C82" s="38">
        <f>C18</f>
        <v>2620.83</v>
      </c>
      <c r="D82" s="30"/>
      <c r="E82" s="30"/>
      <c r="F82" s="30"/>
    </row>
    <row r="83" spans="1:6" ht="15.75" customHeight="1" x14ac:dyDescent="0.2">
      <c r="A83" s="10" t="s">
        <v>6</v>
      </c>
      <c r="B83" s="11" t="s">
        <v>88</v>
      </c>
      <c r="C83" s="38">
        <f>SUM(C23+D34+C41)</f>
        <v>1248.559829</v>
      </c>
      <c r="D83" s="30"/>
      <c r="E83" s="30"/>
      <c r="F83" s="30"/>
    </row>
    <row r="84" spans="1:6" ht="15.75" customHeight="1" x14ac:dyDescent="0.2">
      <c r="A84" s="10" t="s">
        <v>8</v>
      </c>
      <c r="B84" s="11" t="s">
        <v>89</v>
      </c>
      <c r="C84" s="38">
        <f>C50</f>
        <v>79.98</v>
      </c>
      <c r="D84" s="30"/>
      <c r="E84" s="30"/>
      <c r="F84" s="30"/>
    </row>
    <row r="85" spans="1:6" ht="15.75" customHeight="1" x14ac:dyDescent="0.2">
      <c r="A85" s="10" t="s">
        <v>10</v>
      </c>
      <c r="B85" s="11" t="s">
        <v>90</v>
      </c>
      <c r="C85" s="38">
        <f>C59</f>
        <v>45.55</v>
      </c>
      <c r="D85" s="30"/>
      <c r="E85" s="30"/>
      <c r="F85" s="30"/>
    </row>
    <row r="86" spans="1:6" ht="15.75" customHeight="1" x14ac:dyDescent="0.2">
      <c r="A86" s="10" t="s">
        <v>12</v>
      </c>
      <c r="B86" s="11" t="s">
        <v>91</v>
      </c>
      <c r="C86" s="38">
        <f>C70</f>
        <v>3202.8433333333337</v>
      </c>
      <c r="D86" s="30"/>
      <c r="E86" s="30"/>
      <c r="F86" s="30"/>
    </row>
    <row r="87" spans="1:6" ht="15.75" customHeight="1" x14ac:dyDescent="0.2">
      <c r="A87" s="10"/>
      <c r="B87" s="10" t="s">
        <v>56</v>
      </c>
      <c r="C87" s="38">
        <f>SUM(C82:C86)</f>
        <v>7197.7631623333336</v>
      </c>
      <c r="D87" s="30"/>
      <c r="E87" s="30"/>
      <c r="F87" s="30"/>
    </row>
    <row r="88" spans="1:6" ht="15.75" customHeight="1" x14ac:dyDescent="0.2">
      <c r="A88" s="10" t="s">
        <v>14</v>
      </c>
      <c r="B88" s="11" t="s">
        <v>82</v>
      </c>
      <c r="C88" s="38">
        <f>D79</f>
        <v>2458.0361199368335</v>
      </c>
      <c r="D88" s="30"/>
      <c r="E88" s="30"/>
      <c r="F88" s="30"/>
    </row>
    <row r="89" spans="1:6" ht="15.75" customHeight="1" x14ac:dyDescent="0.2">
      <c r="A89" s="10"/>
      <c r="B89" s="10" t="s">
        <v>57</v>
      </c>
      <c r="C89" s="54">
        <f>SUM(C87+C88)</f>
        <v>9655.7992822701672</v>
      </c>
      <c r="D89" s="30"/>
      <c r="E89" s="30"/>
      <c r="F89" s="30"/>
    </row>
    <row r="90" spans="1:6" ht="15.75" customHeight="1" x14ac:dyDescent="0.2">
      <c r="A90" s="2"/>
      <c r="B90" s="2"/>
      <c r="C90" s="55"/>
      <c r="D90" s="2"/>
      <c r="E90" s="2"/>
      <c r="F90" s="2"/>
    </row>
  </sheetData>
  <mergeCells count="14">
    <mergeCell ref="C75:D75"/>
    <mergeCell ref="A80:C80"/>
    <mergeCell ref="A42:C42"/>
    <mergeCell ref="A51:C51"/>
    <mergeCell ref="A52:C52"/>
    <mergeCell ref="A60:C60"/>
    <mergeCell ref="A64:C64"/>
    <mergeCell ref="A71:C71"/>
    <mergeCell ref="A35:C35"/>
    <mergeCell ref="A1:C1"/>
    <mergeCell ref="A2:C2"/>
    <mergeCell ref="A9:C9"/>
    <mergeCell ref="A19:C19"/>
    <mergeCell ref="A24:C24"/>
  </mergeCells>
  <phoneticPr fontId="2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7" zoomScale="80" zoomScaleNormal="80" workbookViewId="0">
      <selection activeCell="F40" sqref="F40"/>
    </sheetView>
  </sheetViews>
  <sheetFormatPr defaultRowHeight="12.75" x14ac:dyDescent="0.2"/>
  <cols>
    <col min="1" max="1" width="8.83203125" customWidth="1"/>
    <col min="2" max="2" width="61.33203125" customWidth="1"/>
    <col min="3" max="3" width="43.83203125" customWidth="1"/>
    <col min="4" max="4" width="16.1640625" customWidth="1"/>
    <col min="5" max="5" width="16" customWidth="1"/>
    <col min="6" max="6" width="16.6640625" customWidth="1"/>
    <col min="7" max="7" width="20.5" customWidth="1"/>
  </cols>
  <sheetData>
    <row r="1" spans="1:7" s="113" customFormat="1" ht="37.15" customHeight="1" x14ac:dyDescent="0.2">
      <c r="A1" s="163" t="s">
        <v>301</v>
      </c>
      <c r="B1" s="164"/>
      <c r="C1" s="164"/>
      <c r="D1" s="164"/>
      <c r="E1" s="164"/>
      <c r="F1" s="164"/>
      <c r="G1" s="164"/>
    </row>
    <row r="2" spans="1:7" ht="42.75" customHeight="1" x14ac:dyDescent="0.2">
      <c r="A2" s="165" t="s">
        <v>139</v>
      </c>
      <c r="B2" s="165"/>
      <c r="C2" s="165"/>
      <c r="D2" s="111" t="s">
        <v>137</v>
      </c>
      <c r="E2" s="118" t="s">
        <v>256</v>
      </c>
      <c r="F2" s="111" t="s">
        <v>136</v>
      </c>
      <c r="G2" s="122" t="s">
        <v>135</v>
      </c>
    </row>
    <row r="3" spans="1:7" ht="27" customHeight="1" x14ac:dyDescent="0.2">
      <c r="A3" s="166" t="s">
        <v>224</v>
      </c>
      <c r="B3" s="167"/>
      <c r="C3" s="167"/>
      <c r="D3" s="117">
        <v>6</v>
      </c>
      <c r="E3" s="117">
        <v>4</v>
      </c>
      <c r="F3" s="127">
        <v>40</v>
      </c>
      <c r="G3" s="128">
        <f>F3*E3</f>
        <v>160</v>
      </c>
    </row>
    <row r="4" spans="1:7" ht="26.25" customHeight="1" x14ac:dyDescent="0.25">
      <c r="A4" s="166" t="s">
        <v>225</v>
      </c>
      <c r="B4" s="167"/>
      <c r="C4" s="167"/>
      <c r="D4" s="117">
        <v>6</v>
      </c>
      <c r="E4" s="117">
        <v>4</v>
      </c>
      <c r="F4" s="129">
        <v>50</v>
      </c>
      <c r="G4" s="128">
        <f t="shared" ref="G4:G33" si="0">F4*E4</f>
        <v>200</v>
      </c>
    </row>
    <row r="5" spans="1:7" ht="18" customHeight="1" x14ac:dyDescent="0.25">
      <c r="A5" s="166" t="s">
        <v>226</v>
      </c>
      <c r="B5" s="167"/>
      <c r="C5" s="167"/>
      <c r="D5" s="117">
        <v>6</v>
      </c>
      <c r="E5" s="117">
        <v>4</v>
      </c>
      <c r="F5" s="129">
        <v>79.2</v>
      </c>
      <c r="G5" s="128">
        <f t="shared" si="0"/>
        <v>316.8</v>
      </c>
    </row>
    <row r="6" spans="1:7" ht="15" x14ac:dyDescent="0.25">
      <c r="A6" s="166" t="s">
        <v>227</v>
      </c>
      <c r="B6" s="167"/>
      <c r="C6" s="167"/>
      <c r="D6" s="117">
        <v>6</v>
      </c>
      <c r="E6" s="117">
        <v>4</v>
      </c>
      <c r="F6" s="129">
        <v>110</v>
      </c>
      <c r="G6" s="128">
        <f t="shared" si="0"/>
        <v>440</v>
      </c>
    </row>
    <row r="7" spans="1:7" ht="18.75" customHeight="1" x14ac:dyDescent="0.25">
      <c r="A7" s="166" t="s">
        <v>228</v>
      </c>
      <c r="B7" s="167"/>
      <c r="C7" s="167"/>
      <c r="D7" s="117">
        <v>6</v>
      </c>
      <c r="E7" s="117">
        <v>4</v>
      </c>
      <c r="F7" s="129">
        <v>69.900000000000006</v>
      </c>
      <c r="G7" s="128">
        <f t="shared" si="0"/>
        <v>279.60000000000002</v>
      </c>
    </row>
    <row r="8" spans="1:7" ht="18.75" customHeight="1" x14ac:dyDescent="0.25">
      <c r="A8" s="167" t="s">
        <v>229</v>
      </c>
      <c r="B8" s="167"/>
      <c r="C8" s="167"/>
      <c r="D8" s="117">
        <v>6</v>
      </c>
      <c r="E8" s="117">
        <v>4</v>
      </c>
      <c r="F8" s="129">
        <v>94.9</v>
      </c>
      <c r="G8" s="128">
        <f t="shared" si="0"/>
        <v>379.6</v>
      </c>
    </row>
    <row r="9" spans="1:7" ht="18.75" customHeight="1" x14ac:dyDescent="0.25">
      <c r="A9" s="167" t="s">
        <v>230</v>
      </c>
      <c r="B9" s="167"/>
      <c r="C9" s="167"/>
      <c r="D9" s="117">
        <v>6</v>
      </c>
      <c r="E9" s="117">
        <v>4</v>
      </c>
      <c r="F9" s="129">
        <v>100</v>
      </c>
      <c r="G9" s="128">
        <f t="shared" si="0"/>
        <v>400</v>
      </c>
    </row>
    <row r="10" spans="1:7" ht="18.75" customHeight="1" x14ac:dyDescent="0.25">
      <c r="A10" s="167" t="s">
        <v>231</v>
      </c>
      <c r="B10" s="167"/>
      <c r="C10" s="167"/>
      <c r="D10" s="117">
        <v>6</v>
      </c>
      <c r="E10" s="117">
        <v>4</v>
      </c>
      <c r="F10" s="129">
        <v>17.989999999999998</v>
      </c>
      <c r="G10" s="128">
        <f t="shared" si="0"/>
        <v>71.959999999999994</v>
      </c>
    </row>
    <row r="11" spans="1:7" ht="18.75" customHeight="1" x14ac:dyDescent="0.25">
      <c r="A11" s="168" t="s">
        <v>232</v>
      </c>
      <c r="B11" s="169"/>
      <c r="C11" s="170"/>
      <c r="D11" s="117">
        <v>6</v>
      </c>
      <c r="E11" s="117">
        <v>4</v>
      </c>
      <c r="F11" s="129">
        <v>37.99</v>
      </c>
      <c r="G11" s="128">
        <f t="shared" si="0"/>
        <v>151.96</v>
      </c>
    </row>
    <row r="12" spans="1:7" ht="18.75" customHeight="1" x14ac:dyDescent="0.25">
      <c r="A12" s="168" t="s">
        <v>233</v>
      </c>
      <c r="B12" s="169"/>
      <c r="C12" s="170"/>
      <c r="D12" s="117">
        <v>6</v>
      </c>
      <c r="E12" s="117">
        <v>4</v>
      </c>
      <c r="F12" s="129">
        <v>141.9</v>
      </c>
      <c r="G12" s="128">
        <f t="shared" si="0"/>
        <v>567.6</v>
      </c>
    </row>
    <row r="13" spans="1:7" ht="18.75" customHeight="1" x14ac:dyDescent="0.25">
      <c r="A13" s="167" t="s">
        <v>234</v>
      </c>
      <c r="B13" s="167"/>
      <c r="C13" s="167"/>
      <c r="D13" s="117">
        <v>6</v>
      </c>
      <c r="E13" s="117">
        <v>4</v>
      </c>
      <c r="F13" s="129">
        <v>47.41</v>
      </c>
      <c r="G13" s="128">
        <f t="shared" si="0"/>
        <v>189.64</v>
      </c>
    </row>
    <row r="14" spans="1:7" ht="18.75" customHeight="1" x14ac:dyDescent="0.25">
      <c r="A14" s="167" t="s">
        <v>235</v>
      </c>
      <c r="B14" s="167"/>
      <c r="C14" s="167"/>
      <c r="D14" s="117">
        <v>6</v>
      </c>
      <c r="E14" s="117">
        <v>4</v>
      </c>
      <c r="F14" s="129">
        <v>11.9</v>
      </c>
      <c r="G14" s="128">
        <f t="shared" si="0"/>
        <v>47.6</v>
      </c>
    </row>
    <row r="15" spans="1:7" ht="18.75" customHeight="1" x14ac:dyDescent="0.25">
      <c r="A15" s="167" t="s">
        <v>236</v>
      </c>
      <c r="B15" s="167"/>
      <c r="C15" s="167"/>
      <c r="D15" s="117">
        <v>6</v>
      </c>
      <c r="E15" s="117">
        <v>4</v>
      </c>
      <c r="F15" s="129">
        <v>19</v>
      </c>
      <c r="G15" s="128">
        <f t="shared" si="0"/>
        <v>76</v>
      </c>
    </row>
    <row r="16" spans="1:7" ht="18.75" customHeight="1" x14ac:dyDescent="0.25">
      <c r="A16" s="167" t="s">
        <v>237</v>
      </c>
      <c r="B16" s="167"/>
      <c r="C16" s="167"/>
      <c r="D16" s="117">
        <v>6</v>
      </c>
      <c r="E16" s="117">
        <v>4</v>
      </c>
      <c r="F16" s="129">
        <v>80</v>
      </c>
      <c r="G16" s="128">
        <f t="shared" si="0"/>
        <v>320</v>
      </c>
    </row>
    <row r="17" spans="1:7" ht="18.75" customHeight="1" x14ac:dyDescent="0.25">
      <c r="A17" s="168" t="s">
        <v>238</v>
      </c>
      <c r="B17" s="169"/>
      <c r="C17" s="170"/>
      <c r="D17" s="117">
        <v>6</v>
      </c>
      <c r="E17" s="117">
        <v>4</v>
      </c>
      <c r="F17" s="129">
        <v>236.25</v>
      </c>
      <c r="G17" s="128">
        <f t="shared" si="0"/>
        <v>945</v>
      </c>
    </row>
    <row r="18" spans="1:7" ht="18.75" customHeight="1" x14ac:dyDescent="0.25">
      <c r="A18" s="167" t="s">
        <v>239</v>
      </c>
      <c r="B18" s="167"/>
      <c r="C18" s="167"/>
      <c r="D18" s="117">
        <v>6</v>
      </c>
      <c r="E18" s="117">
        <v>4</v>
      </c>
      <c r="F18" s="129">
        <v>159.9</v>
      </c>
      <c r="G18" s="128">
        <f t="shared" si="0"/>
        <v>639.6</v>
      </c>
    </row>
    <row r="19" spans="1:7" ht="18.75" customHeight="1" x14ac:dyDescent="0.25">
      <c r="A19" s="167" t="s">
        <v>240</v>
      </c>
      <c r="B19" s="167"/>
      <c r="C19" s="167"/>
      <c r="D19" s="117">
        <v>6</v>
      </c>
      <c r="E19" s="117">
        <v>4</v>
      </c>
      <c r="F19" s="129">
        <v>119.9</v>
      </c>
      <c r="G19" s="128">
        <f t="shared" si="0"/>
        <v>479.6</v>
      </c>
    </row>
    <row r="20" spans="1:7" ht="18.75" customHeight="1" x14ac:dyDescent="0.25">
      <c r="A20" s="168" t="s">
        <v>241</v>
      </c>
      <c r="B20" s="169"/>
      <c r="C20" s="170"/>
      <c r="D20" s="117">
        <v>6</v>
      </c>
      <c r="E20" s="117">
        <v>4</v>
      </c>
      <c r="F20" s="129">
        <v>120</v>
      </c>
      <c r="G20" s="128">
        <f t="shared" si="0"/>
        <v>480</v>
      </c>
    </row>
    <row r="21" spans="1:7" ht="18.75" customHeight="1" x14ac:dyDescent="0.25">
      <c r="A21" s="168" t="s">
        <v>242</v>
      </c>
      <c r="B21" s="169"/>
      <c r="C21" s="170"/>
      <c r="D21" s="117">
        <v>6</v>
      </c>
      <c r="E21" s="117">
        <v>4</v>
      </c>
      <c r="F21" s="129">
        <v>89.9</v>
      </c>
      <c r="G21" s="128">
        <f t="shared" si="0"/>
        <v>359.6</v>
      </c>
    </row>
    <row r="22" spans="1:7" ht="18.75" customHeight="1" x14ac:dyDescent="0.25">
      <c r="A22" s="168" t="s">
        <v>243</v>
      </c>
      <c r="B22" s="169"/>
      <c r="C22" s="170"/>
      <c r="D22" s="117">
        <v>6</v>
      </c>
      <c r="E22" s="117">
        <v>4</v>
      </c>
      <c r="F22" s="129">
        <v>33.25</v>
      </c>
      <c r="G22" s="128">
        <f t="shared" si="0"/>
        <v>133</v>
      </c>
    </row>
    <row r="23" spans="1:7" ht="18.75" customHeight="1" x14ac:dyDescent="0.25">
      <c r="A23" s="167" t="s">
        <v>244</v>
      </c>
      <c r="B23" s="167"/>
      <c r="C23" s="167"/>
      <c r="D23" s="117">
        <v>6</v>
      </c>
      <c r="E23" s="117">
        <v>4</v>
      </c>
      <c r="F23" s="129">
        <v>79.900000000000006</v>
      </c>
      <c r="G23" s="128">
        <f t="shared" si="0"/>
        <v>319.60000000000002</v>
      </c>
    </row>
    <row r="24" spans="1:7" ht="18.75" customHeight="1" x14ac:dyDescent="0.25">
      <c r="A24" s="168" t="s">
        <v>245</v>
      </c>
      <c r="B24" s="169"/>
      <c r="C24" s="170"/>
      <c r="D24" s="117">
        <v>6</v>
      </c>
      <c r="E24" s="117">
        <v>4</v>
      </c>
      <c r="F24" s="129">
        <v>29.9</v>
      </c>
      <c r="G24" s="128">
        <f t="shared" si="0"/>
        <v>119.6</v>
      </c>
    </row>
    <row r="25" spans="1:7" ht="18.75" customHeight="1" x14ac:dyDescent="0.25">
      <c r="A25" s="168" t="s">
        <v>246</v>
      </c>
      <c r="B25" s="169"/>
      <c r="C25" s="170"/>
      <c r="D25" s="117">
        <v>6</v>
      </c>
      <c r="E25" s="117">
        <v>4</v>
      </c>
      <c r="F25" s="129">
        <v>35.880000000000003</v>
      </c>
      <c r="G25" s="128">
        <f t="shared" si="0"/>
        <v>143.52000000000001</v>
      </c>
    </row>
    <row r="26" spans="1:7" ht="18.75" customHeight="1" x14ac:dyDescent="0.25">
      <c r="A26" s="167" t="s">
        <v>247</v>
      </c>
      <c r="B26" s="167"/>
      <c r="C26" s="167"/>
      <c r="D26" s="117">
        <v>6</v>
      </c>
      <c r="E26" s="117">
        <v>4</v>
      </c>
      <c r="F26" s="129">
        <v>76.900000000000006</v>
      </c>
      <c r="G26" s="128">
        <f t="shared" si="0"/>
        <v>307.60000000000002</v>
      </c>
    </row>
    <row r="27" spans="1:7" ht="18.75" customHeight="1" x14ac:dyDescent="0.25">
      <c r="A27" s="167" t="s">
        <v>248</v>
      </c>
      <c r="B27" s="167"/>
      <c r="C27" s="167"/>
      <c r="D27" s="117">
        <v>6</v>
      </c>
      <c r="E27" s="117">
        <v>4</v>
      </c>
      <c r="F27" s="129">
        <v>79.900000000000006</v>
      </c>
      <c r="G27" s="128">
        <f t="shared" si="0"/>
        <v>319.60000000000002</v>
      </c>
    </row>
    <row r="28" spans="1:7" ht="18.75" customHeight="1" x14ac:dyDescent="0.25">
      <c r="A28" s="168" t="s">
        <v>249</v>
      </c>
      <c r="B28" s="169"/>
      <c r="C28" s="170"/>
      <c r="D28" s="117">
        <v>6</v>
      </c>
      <c r="E28" s="117">
        <v>4</v>
      </c>
      <c r="F28" s="129">
        <v>72.900000000000006</v>
      </c>
      <c r="G28" s="128">
        <f t="shared" si="0"/>
        <v>291.60000000000002</v>
      </c>
    </row>
    <row r="29" spans="1:7" ht="18.75" customHeight="1" x14ac:dyDescent="0.25">
      <c r="A29" s="167" t="s">
        <v>250</v>
      </c>
      <c r="B29" s="167"/>
      <c r="C29" s="167"/>
      <c r="D29" s="117">
        <v>6</v>
      </c>
      <c r="E29" s="117">
        <v>4</v>
      </c>
      <c r="F29" s="129">
        <v>150</v>
      </c>
      <c r="G29" s="128">
        <f t="shared" si="0"/>
        <v>600</v>
      </c>
    </row>
    <row r="30" spans="1:7" ht="18.75" customHeight="1" x14ac:dyDescent="0.25">
      <c r="A30" s="167" t="s">
        <v>251</v>
      </c>
      <c r="B30" s="167"/>
      <c r="C30" s="167"/>
      <c r="D30" s="117">
        <v>6</v>
      </c>
      <c r="E30" s="117">
        <v>4</v>
      </c>
      <c r="F30" s="129">
        <v>134.94999999999999</v>
      </c>
      <c r="G30" s="128">
        <f t="shared" si="0"/>
        <v>539.79999999999995</v>
      </c>
    </row>
    <row r="31" spans="1:7" ht="18.75" customHeight="1" x14ac:dyDescent="0.25">
      <c r="A31" s="167" t="s">
        <v>252</v>
      </c>
      <c r="B31" s="167"/>
      <c r="C31" s="167"/>
      <c r="D31" s="117">
        <v>6</v>
      </c>
      <c r="E31" s="117">
        <v>4</v>
      </c>
      <c r="F31" s="129">
        <v>50</v>
      </c>
      <c r="G31" s="128">
        <f t="shared" si="0"/>
        <v>200</v>
      </c>
    </row>
    <row r="32" spans="1:7" ht="18.75" customHeight="1" x14ac:dyDescent="0.25">
      <c r="A32" s="168" t="s">
        <v>253</v>
      </c>
      <c r="B32" s="169"/>
      <c r="C32" s="170"/>
      <c r="D32" s="117">
        <v>6</v>
      </c>
      <c r="E32" s="117">
        <v>4</v>
      </c>
      <c r="F32" s="129">
        <v>45</v>
      </c>
      <c r="G32" s="128">
        <f t="shared" si="0"/>
        <v>180</v>
      </c>
    </row>
    <row r="33" spans="1:7" ht="18.75" customHeight="1" x14ac:dyDescent="0.25">
      <c r="A33" s="167" t="s">
        <v>254</v>
      </c>
      <c r="B33" s="167"/>
      <c r="C33" s="167"/>
      <c r="D33" s="117">
        <v>6</v>
      </c>
      <c r="E33" s="117">
        <v>4</v>
      </c>
      <c r="F33" s="129">
        <v>25</v>
      </c>
      <c r="G33" s="128">
        <f t="shared" si="0"/>
        <v>100</v>
      </c>
    </row>
    <row r="34" spans="1:7" ht="18.75" customHeight="1" x14ac:dyDescent="0.2">
      <c r="A34" s="167"/>
      <c r="B34" s="167"/>
      <c r="C34" s="167"/>
      <c r="D34" s="117"/>
      <c r="E34" s="117"/>
      <c r="F34" s="73" t="s">
        <v>84</v>
      </c>
      <c r="G34" s="72">
        <f>SUM(G3:G33)</f>
        <v>9758.8800000000028</v>
      </c>
    </row>
    <row r="35" spans="1:7" x14ac:dyDescent="0.2">
      <c r="E35" s="171" t="s">
        <v>258</v>
      </c>
      <c r="F35" s="171"/>
      <c r="G35" s="131">
        <f>G34/12</f>
        <v>813.24000000000024</v>
      </c>
    </row>
  </sheetData>
  <mergeCells count="35">
    <mergeCell ref="E35:F35"/>
    <mergeCell ref="A30:C30"/>
    <mergeCell ref="A31:C31"/>
    <mergeCell ref="A32:C32"/>
    <mergeCell ref="A33:C33"/>
    <mergeCell ref="A34:C34"/>
    <mergeCell ref="A29:C29"/>
    <mergeCell ref="A18:C18"/>
    <mergeCell ref="A19:C19"/>
    <mergeCell ref="A20:C20"/>
    <mergeCell ref="A21:C21"/>
    <mergeCell ref="A23:C23"/>
    <mergeCell ref="A24:C24"/>
    <mergeCell ref="A22:C22"/>
    <mergeCell ref="A25:C25"/>
    <mergeCell ref="A26:C26"/>
    <mergeCell ref="A27:C27"/>
    <mergeCell ref="A28:C28"/>
    <mergeCell ref="A17:C17"/>
    <mergeCell ref="A6:C6"/>
    <mergeCell ref="A7:C7"/>
    <mergeCell ref="A8:C8"/>
    <mergeCell ref="A9:C9"/>
    <mergeCell ref="A10:C10"/>
    <mergeCell ref="A12:C12"/>
    <mergeCell ref="A11:C11"/>
    <mergeCell ref="A13:C13"/>
    <mergeCell ref="A14:C14"/>
    <mergeCell ref="A15:C15"/>
    <mergeCell ref="A16:C16"/>
    <mergeCell ref="A1:G1"/>
    <mergeCell ref="A2:C2"/>
    <mergeCell ref="A3:C3"/>
    <mergeCell ref="A4:C4"/>
    <mergeCell ref="A5:C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80" zoomScaleNormal="80" workbookViewId="0">
      <selection activeCell="F32" sqref="F32"/>
    </sheetView>
  </sheetViews>
  <sheetFormatPr defaultRowHeight="12.75" x14ac:dyDescent="0.2"/>
  <cols>
    <col min="1" max="1" width="8.83203125" customWidth="1"/>
    <col min="2" max="2" width="61.33203125" customWidth="1"/>
    <col min="3" max="3" width="34.83203125" customWidth="1"/>
    <col min="4" max="4" width="16.1640625" customWidth="1"/>
    <col min="5" max="5" width="16" customWidth="1"/>
    <col min="6" max="6" width="16.6640625" customWidth="1"/>
    <col min="7" max="7" width="20.5" customWidth="1"/>
  </cols>
  <sheetData>
    <row r="1" spans="1:7" ht="15" x14ac:dyDescent="0.25">
      <c r="A1" s="172"/>
      <c r="B1" s="173"/>
      <c r="C1" s="173"/>
      <c r="D1" s="64"/>
      <c r="E1" s="64"/>
      <c r="F1" s="64"/>
      <c r="G1" s="64"/>
    </row>
    <row r="2" spans="1:7" ht="40.5" customHeight="1" x14ac:dyDescent="0.2">
      <c r="A2" s="110" t="s">
        <v>219</v>
      </c>
      <c r="B2" s="71" t="s">
        <v>138</v>
      </c>
      <c r="C2" s="118" t="s">
        <v>263</v>
      </c>
      <c r="D2" s="71" t="s">
        <v>136</v>
      </c>
      <c r="E2" s="70" t="s">
        <v>135</v>
      </c>
    </row>
    <row r="3" spans="1:7" ht="30" customHeight="1" x14ac:dyDescent="0.25">
      <c r="A3" s="109">
        <v>1</v>
      </c>
      <c r="B3" s="116" t="s">
        <v>262</v>
      </c>
      <c r="C3" s="66">
        <v>2</v>
      </c>
      <c r="D3" s="65">
        <v>1650</v>
      </c>
      <c r="E3" s="63">
        <f>D3*C3</f>
        <v>3300</v>
      </c>
    </row>
    <row r="4" spans="1:7" ht="27" customHeight="1" x14ac:dyDescent="0.25">
      <c r="A4" s="109">
        <v>2</v>
      </c>
      <c r="B4" s="69" t="s">
        <v>267</v>
      </c>
      <c r="C4" s="66">
        <v>2</v>
      </c>
      <c r="D4" s="65">
        <v>2500</v>
      </c>
      <c r="E4" s="63">
        <f t="shared" ref="E4:E29" si="0">D4*C4</f>
        <v>5000</v>
      </c>
    </row>
    <row r="5" spans="1:7" ht="22.5" customHeight="1" x14ac:dyDescent="0.25">
      <c r="A5" s="109">
        <v>3</v>
      </c>
      <c r="B5" s="67" t="s">
        <v>268</v>
      </c>
      <c r="C5" s="68">
        <v>2</v>
      </c>
      <c r="D5" s="65">
        <v>900</v>
      </c>
      <c r="E5" s="63">
        <f t="shared" si="0"/>
        <v>1800</v>
      </c>
    </row>
    <row r="6" spans="1:7" ht="22.5" customHeight="1" x14ac:dyDescent="0.25">
      <c r="A6" s="109">
        <v>4</v>
      </c>
      <c r="B6" s="69" t="s">
        <v>204</v>
      </c>
      <c r="C6" s="68">
        <v>4</v>
      </c>
      <c r="D6" s="65">
        <v>40</v>
      </c>
      <c r="E6" s="63">
        <f t="shared" si="0"/>
        <v>160</v>
      </c>
    </row>
    <row r="7" spans="1:7" ht="22.5" customHeight="1" x14ac:dyDescent="0.25">
      <c r="A7" s="109">
        <v>5</v>
      </c>
      <c r="B7" s="69" t="s">
        <v>266</v>
      </c>
      <c r="C7" s="68">
        <v>1</v>
      </c>
      <c r="D7" s="65">
        <v>4200</v>
      </c>
      <c r="E7" s="63">
        <f t="shared" si="0"/>
        <v>4200</v>
      </c>
    </row>
    <row r="8" spans="1:7" ht="22.5" customHeight="1" x14ac:dyDescent="0.25">
      <c r="A8" s="109">
        <v>6</v>
      </c>
      <c r="B8" s="69" t="s">
        <v>264</v>
      </c>
      <c r="C8" s="68">
        <v>2</v>
      </c>
      <c r="D8" s="65">
        <v>120</v>
      </c>
      <c r="E8" s="63">
        <f t="shared" si="0"/>
        <v>240</v>
      </c>
    </row>
    <row r="9" spans="1:7" ht="22.5" customHeight="1" x14ac:dyDescent="0.25">
      <c r="A9" s="109">
        <v>7</v>
      </c>
      <c r="B9" s="69" t="s">
        <v>265</v>
      </c>
      <c r="C9" s="68">
        <v>4</v>
      </c>
      <c r="D9" s="65">
        <v>180</v>
      </c>
      <c r="E9" s="63">
        <f t="shared" si="0"/>
        <v>720</v>
      </c>
    </row>
    <row r="10" spans="1:7" ht="22.5" customHeight="1" x14ac:dyDescent="0.25">
      <c r="A10" s="109">
        <v>8</v>
      </c>
      <c r="B10" s="69" t="s">
        <v>205</v>
      </c>
      <c r="C10" s="68">
        <v>4</v>
      </c>
      <c r="D10" s="65">
        <v>85</v>
      </c>
      <c r="E10" s="63">
        <f t="shared" si="0"/>
        <v>340</v>
      </c>
    </row>
    <row r="11" spans="1:7" ht="22.5" customHeight="1" x14ac:dyDescent="0.25">
      <c r="A11" s="109">
        <v>9</v>
      </c>
      <c r="B11" s="69" t="s">
        <v>206</v>
      </c>
      <c r="C11" s="68">
        <v>5</v>
      </c>
      <c r="D11" s="65">
        <v>37</v>
      </c>
      <c r="E11" s="63">
        <f t="shared" si="0"/>
        <v>185</v>
      </c>
    </row>
    <row r="12" spans="1:7" ht="22.5" customHeight="1" x14ac:dyDescent="0.25">
      <c r="A12" s="109">
        <v>10</v>
      </c>
      <c r="B12" s="69" t="s">
        <v>269</v>
      </c>
      <c r="C12" s="68">
        <v>4</v>
      </c>
      <c r="D12" s="65">
        <v>200</v>
      </c>
      <c r="E12" s="63">
        <f t="shared" si="0"/>
        <v>800</v>
      </c>
    </row>
    <row r="13" spans="1:7" ht="22.5" customHeight="1" x14ac:dyDescent="0.25">
      <c r="A13" s="109">
        <v>11</v>
      </c>
      <c r="B13" s="69" t="s">
        <v>207</v>
      </c>
      <c r="C13" s="68">
        <v>4</v>
      </c>
      <c r="D13" s="65">
        <v>17</v>
      </c>
      <c r="E13" s="63">
        <f t="shared" si="0"/>
        <v>68</v>
      </c>
    </row>
    <row r="14" spans="1:7" ht="22.5" customHeight="1" x14ac:dyDescent="0.25">
      <c r="A14" s="109">
        <v>12</v>
      </c>
      <c r="B14" s="69" t="s">
        <v>208</v>
      </c>
      <c r="C14" s="68">
        <v>60</v>
      </c>
      <c r="D14" s="65">
        <v>15</v>
      </c>
      <c r="E14" s="63">
        <f t="shared" si="0"/>
        <v>900</v>
      </c>
    </row>
    <row r="15" spans="1:7" ht="22.5" customHeight="1" x14ac:dyDescent="0.25">
      <c r="A15" s="109">
        <v>13</v>
      </c>
      <c r="B15" s="69" t="s">
        <v>209</v>
      </c>
      <c r="C15" s="68">
        <v>4</v>
      </c>
      <c r="D15" s="65">
        <v>17</v>
      </c>
      <c r="E15" s="63">
        <f t="shared" si="0"/>
        <v>68</v>
      </c>
    </row>
    <row r="16" spans="1:7" ht="22.5" customHeight="1" x14ac:dyDescent="0.25">
      <c r="A16" s="109">
        <v>14</v>
      </c>
      <c r="B16" s="69" t="s">
        <v>210</v>
      </c>
      <c r="C16" s="68">
        <v>4</v>
      </c>
      <c r="D16" s="65">
        <v>40</v>
      </c>
      <c r="E16" s="63">
        <f t="shared" si="0"/>
        <v>160</v>
      </c>
    </row>
    <row r="17" spans="1:6" ht="22.5" customHeight="1" x14ac:dyDescent="0.25">
      <c r="A17" s="109">
        <v>15</v>
      </c>
      <c r="B17" s="69" t="s">
        <v>202</v>
      </c>
      <c r="C17" s="68">
        <v>4</v>
      </c>
      <c r="D17" s="65">
        <v>20</v>
      </c>
      <c r="E17" s="63">
        <f t="shared" si="0"/>
        <v>80</v>
      </c>
    </row>
    <row r="18" spans="1:6" ht="22.5" customHeight="1" x14ac:dyDescent="0.25">
      <c r="A18" s="109">
        <v>16</v>
      </c>
      <c r="B18" s="69" t="s">
        <v>270</v>
      </c>
      <c r="C18" s="68">
        <v>1</v>
      </c>
      <c r="D18" s="65">
        <v>800</v>
      </c>
      <c r="E18" s="63">
        <f t="shared" si="0"/>
        <v>800</v>
      </c>
    </row>
    <row r="19" spans="1:6" ht="22.5" customHeight="1" x14ac:dyDescent="0.25">
      <c r="A19" s="109">
        <v>17</v>
      </c>
      <c r="B19" s="69" t="s">
        <v>261</v>
      </c>
      <c r="C19" s="68">
        <v>4</v>
      </c>
      <c r="D19" s="65">
        <v>130</v>
      </c>
      <c r="E19" s="63">
        <f t="shared" si="0"/>
        <v>520</v>
      </c>
      <c r="F19" s="135"/>
    </row>
    <row r="20" spans="1:6" ht="22.5" customHeight="1" x14ac:dyDescent="0.25">
      <c r="A20" s="109">
        <v>18</v>
      </c>
      <c r="B20" s="69" t="s">
        <v>199</v>
      </c>
      <c r="C20" s="68">
        <v>2</v>
      </c>
      <c r="D20" s="65">
        <v>60</v>
      </c>
      <c r="E20" s="63">
        <f t="shared" si="0"/>
        <v>120</v>
      </c>
    </row>
    <row r="21" spans="1:6" ht="22.5" customHeight="1" x14ac:dyDescent="0.25">
      <c r="A21" s="109">
        <v>19</v>
      </c>
      <c r="B21" s="69" t="s">
        <v>213</v>
      </c>
      <c r="C21" s="68">
        <v>2</v>
      </c>
      <c r="D21" s="65">
        <v>180</v>
      </c>
      <c r="E21" s="63">
        <f t="shared" si="0"/>
        <v>360</v>
      </c>
    </row>
    <row r="22" spans="1:6" ht="22.5" customHeight="1" x14ac:dyDescent="0.25">
      <c r="A22" s="109">
        <v>20</v>
      </c>
      <c r="B22" s="69" t="s">
        <v>214</v>
      </c>
      <c r="C22" s="68">
        <v>4</v>
      </c>
      <c r="D22" s="65">
        <v>75</v>
      </c>
      <c r="E22" s="63">
        <f t="shared" si="0"/>
        <v>300</v>
      </c>
    </row>
    <row r="23" spans="1:6" ht="22.5" customHeight="1" x14ac:dyDescent="0.25">
      <c r="A23" s="109">
        <v>21</v>
      </c>
      <c r="B23" s="69" t="s">
        <v>200</v>
      </c>
      <c r="C23" s="68">
        <v>2</v>
      </c>
      <c r="D23" s="65">
        <v>700</v>
      </c>
      <c r="E23" s="63">
        <f t="shared" si="0"/>
        <v>1400</v>
      </c>
    </row>
    <row r="24" spans="1:6" ht="22.5" customHeight="1" x14ac:dyDescent="0.25">
      <c r="A24" s="109">
        <v>22</v>
      </c>
      <c r="B24" s="69" t="s">
        <v>215</v>
      </c>
      <c r="C24" s="68">
        <v>4</v>
      </c>
      <c r="D24" s="65">
        <v>25</v>
      </c>
      <c r="E24" s="63">
        <f t="shared" si="0"/>
        <v>100</v>
      </c>
    </row>
    <row r="25" spans="1:6" ht="22.5" customHeight="1" x14ac:dyDescent="0.25">
      <c r="A25" s="109">
        <v>23</v>
      </c>
      <c r="B25" s="69" t="s">
        <v>273</v>
      </c>
      <c r="C25" s="68">
        <v>2</v>
      </c>
      <c r="D25" s="65">
        <v>699</v>
      </c>
      <c r="E25" s="63">
        <f t="shared" si="0"/>
        <v>1398</v>
      </c>
    </row>
    <row r="26" spans="1:6" ht="22.5" customHeight="1" x14ac:dyDescent="0.25">
      <c r="A26" s="109">
        <v>24</v>
      </c>
      <c r="B26" s="69" t="s">
        <v>271</v>
      </c>
      <c r="C26" s="68">
        <v>8</v>
      </c>
      <c r="D26" s="65">
        <v>157.78</v>
      </c>
      <c r="E26" s="63">
        <f t="shared" si="0"/>
        <v>1262.24</v>
      </c>
    </row>
    <row r="27" spans="1:6" ht="22.5" customHeight="1" x14ac:dyDescent="0.25">
      <c r="A27" s="109">
        <v>25</v>
      </c>
      <c r="B27" s="69" t="s">
        <v>272</v>
      </c>
      <c r="C27" s="68">
        <v>2</v>
      </c>
      <c r="D27" s="65">
        <v>300</v>
      </c>
      <c r="E27" s="63">
        <f t="shared" si="0"/>
        <v>600</v>
      </c>
    </row>
    <row r="28" spans="1:6" ht="22.5" customHeight="1" x14ac:dyDescent="0.25">
      <c r="A28" s="109">
        <v>26</v>
      </c>
      <c r="B28" s="69" t="s">
        <v>201</v>
      </c>
      <c r="C28" s="68">
        <v>2</v>
      </c>
      <c r="D28" s="65">
        <v>1300</v>
      </c>
      <c r="E28" s="63">
        <f t="shared" si="0"/>
        <v>2600</v>
      </c>
    </row>
    <row r="29" spans="1:6" ht="22.5" customHeight="1" x14ac:dyDescent="0.25">
      <c r="A29" s="109">
        <v>27</v>
      </c>
      <c r="B29" s="67" t="s">
        <v>222</v>
      </c>
      <c r="C29" s="66">
        <v>60</v>
      </c>
      <c r="D29" s="65">
        <f>'EQ E EPIS AUX LP'!D48</f>
        <v>19.899999999999999</v>
      </c>
      <c r="E29" s="63">
        <f t="shared" si="0"/>
        <v>1194</v>
      </c>
    </row>
    <row r="30" spans="1:6" ht="15" x14ac:dyDescent="0.25">
      <c r="A30" s="64"/>
      <c r="B30" s="64"/>
      <c r="C30" s="64"/>
      <c r="D30" s="62" t="s">
        <v>84</v>
      </c>
      <c r="E30" s="63">
        <f>SUM(E3:E29)</f>
        <v>28675.24</v>
      </c>
    </row>
    <row r="31" spans="1:6" ht="21.75" customHeight="1" x14ac:dyDescent="0.2">
      <c r="A31" s="174" t="s">
        <v>169</v>
      </c>
      <c r="B31" s="175"/>
      <c r="C31" s="176"/>
      <c r="D31" s="177">
        <v>2</v>
      </c>
      <c r="E31" s="178"/>
    </row>
    <row r="32" spans="1:6" ht="33" customHeight="1" x14ac:dyDescent="0.2">
      <c r="A32" s="179" t="s">
        <v>197</v>
      </c>
      <c r="B32" s="180"/>
      <c r="C32" s="181"/>
      <c r="D32" s="182">
        <f>E30/12</f>
        <v>2389.6033333333335</v>
      </c>
      <c r="E32" s="183"/>
      <c r="F32" s="43">
        <f>D32</f>
        <v>2389.6033333333335</v>
      </c>
    </row>
  </sheetData>
  <mergeCells count="5">
    <mergeCell ref="A1:C1"/>
    <mergeCell ref="A31:C31"/>
    <mergeCell ref="D31:E31"/>
    <mergeCell ref="A32:C32"/>
    <mergeCell ref="D32:E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6" workbookViewId="0">
      <selection activeCell="E76" sqref="E76"/>
    </sheetView>
  </sheetViews>
  <sheetFormatPr defaultRowHeight="12.75" x14ac:dyDescent="0.2"/>
  <cols>
    <col min="1" max="1" width="26.1640625" customWidth="1"/>
    <col min="2" max="2" width="76.6640625" customWidth="1"/>
    <col min="3" max="3" width="54.1640625" customWidth="1"/>
    <col min="4" max="4" width="16.83203125" customWidth="1"/>
    <col min="5" max="5" width="17.33203125" customWidth="1"/>
    <col min="6" max="6" width="18.6640625" customWidth="1"/>
  </cols>
  <sheetData>
    <row r="1" spans="1:6" ht="47.25" customHeight="1" x14ac:dyDescent="0.2">
      <c r="A1" s="150" t="s">
        <v>61</v>
      </c>
      <c r="B1" s="150"/>
      <c r="C1" s="150"/>
      <c r="D1" s="7"/>
      <c r="E1" s="7"/>
      <c r="F1" s="7"/>
    </row>
    <row r="2" spans="1:6" ht="15.75" customHeight="1" x14ac:dyDescent="0.2">
      <c r="A2" s="151" t="s">
        <v>0</v>
      </c>
      <c r="B2" s="152"/>
      <c r="C2" s="153"/>
      <c r="D2" s="19"/>
      <c r="E2" s="19"/>
      <c r="F2" s="19"/>
    </row>
    <row r="3" spans="1:6" ht="30" customHeight="1" x14ac:dyDescent="0.2">
      <c r="A3" s="1">
        <v>1</v>
      </c>
      <c r="B3" s="10" t="s">
        <v>1</v>
      </c>
      <c r="C3" s="58" t="s">
        <v>117</v>
      </c>
      <c r="D3" s="23"/>
      <c r="E3" s="23"/>
      <c r="F3" s="23"/>
    </row>
    <row r="4" spans="1:6" ht="15.75" customHeight="1" x14ac:dyDescent="0.2">
      <c r="A4" s="1">
        <v>2</v>
      </c>
      <c r="B4" s="11" t="s">
        <v>59</v>
      </c>
      <c r="C4" s="39" t="s">
        <v>124</v>
      </c>
      <c r="D4" s="23"/>
      <c r="E4" s="23"/>
      <c r="F4" s="23"/>
    </row>
    <row r="5" spans="1:6" ht="15.75" customHeight="1" x14ac:dyDescent="0.2">
      <c r="A5" s="1">
        <v>3</v>
      </c>
      <c r="B5" s="11" t="s">
        <v>62</v>
      </c>
      <c r="C5" s="38">
        <v>1834.95</v>
      </c>
      <c r="D5" s="24"/>
      <c r="E5" s="24"/>
      <c r="F5" s="24"/>
    </row>
    <row r="6" spans="1:6" ht="15.75" customHeight="1" x14ac:dyDescent="0.2">
      <c r="A6" s="1"/>
      <c r="B6" s="11" t="s">
        <v>112</v>
      </c>
      <c r="C6" s="38"/>
      <c r="D6" s="24"/>
      <c r="E6" s="24"/>
      <c r="F6" s="24"/>
    </row>
    <row r="7" spans="1:6" ht="15.75" customHeight="1" x14ac:dyDescent="0.2">
      <c r="A7" s="1">
        <v>4</v>
      </c>
      <c r="B7" s="11" t="s">
        <v>60</v>
      </c>
      <c r="C7" s="39" t="s">
        <v>116</v>
      </c>
      <c r="D7" s="23"/>
      <c r="E7" s="23"/>
      <c r="F7" s="23"/>
    </row>
    <row r="8" spans="1:6" ht="15.75" customHeight="1" x14ac:dyDescent="0.2">
      <c r="A8" s="1">
        <v>5</v>
      </c>
      <c r="B8" s="11" t="s">
        <v>58</v>
      </c>
      <c r="C8" s="40">
        <v>45292</v>
      </c>
      <c r="D8" s="25"/>
      <c r="E8" s="25"/>
      <c r="F8" s="25"/>
    </row>
    <row r="9" spans="1:6" ht="31.5" customHeight="1" x14ac:dyDescent="0.2">
      <c r="A9" s="154" t="s">
        <v>2</v>
      </c>
      <c r="B9" s="154"/>
      <c r="C9" s="154"/>
      <c r="D9" s="8"/>
      <c r="E9" s="8"/>
      <c r="F9" s="8"/>
    </row>
    <row r="10" spans="1:6" ht="15.75" customHeight="1" x14ac:dyDescent="0.2">
      <c r="A10" s="13">
        <v>1</v>
      </c>
      <c r="B10" s="9" t="s">
        <v>3</v>
      </c>
      <c r="C10" s="32" t="s">
        <v>4</v>
      </c>
      <c r="D10" s="26"/>
      <c r="E10" s="26"/>
      <c r="F10" s="26"/>
    </row>
    <row r="11" spans="1:6" ht="15.75" customHeight="1" x14ac:dyDescent="0.2">
      <c r="A11" s="10" t="s">
        <v>5</v>
      </c>
      <c r="B11" s="11" t="s">
        <v>63</v>
      </c>
      <c r="C11" s="38">
        <f>C5</f>
        <v>1834.95</v>
      </c>
      <c r="D11" s="24"/>
      <c r="E11" s="24"/>
      <c r="F11" s="24"/>
    </row>
    <row r="12" spans="1:6" ht="15.75" customHeight="1" x14ac:dyDescent="0.2">
      <c r="A12" s="10" t="s">
        <v>6</v>
      </c>
      <c r="B12" s="11" t="s">
        <v>129</v>
      </c>
      <c r="C12" s="31">
        <v>528</v>
      </c>
      <c r="D12" s="27"/>
      <c r="E12" s="27"/>
      <c r="F12" s="27"/>
    </row>
    <row r="13" spans="1:6" ht="15.75" hidden="1" customHeight="1" x14ac:dyDescent="0.2">
      <c r="A13" s="10" t="s">
        <v>8</v>
      </c>
      <c r="B13" s="10" t="s">
        <v>9</v>
      </c>
      <c r="C13" s="31"/>
      <c r="D13" s="27"/>
      <c r="E13" s="27"/>
      <c r="F13" s="27"/>
    </row>
    <row r="14" spans="1:6" ht="15.75" hidden="1" customHeight="1" x14ac:dyDescent="0.2">
      <c r="A14" s="10" t="s">
        <v>10</v>
      </c>
      <c r="B14" s="10" t="s">
        <v>11</v>
      </c>
      <c r="C14" s="33"/>
      <c r="D14" s="27"/>
      <c r="E14" s="27"/>
      <c r="F14" s="27"/>
    </row>
    <row r="15" spans="1:6" ht="15.75" hidden="1" customHeight="1" x14ac:dyDescent="0.2">
      <c r="A15" s="10" t="s">
        <v>12</v>
      </c>
      <c r="B15" s="10" t="s">
        <v>13</v>
      </c>
      <c r="C15" s="33"/>
      <c r="D15" s="27"/>
      <c r="E15" s="27"/>
      <c r="F15" s="27"/>
    </row>
    <row r="16" spans="1:6" ht="15.75" hidden="1" customHeight="1" x14ac:dyDescent="0.2">
      <c r="A16" s="10" t="s">
        <v>14</v>
      </c>
      <c r="B16" s="10" t="s">
        <v>15</v>
      </c>
      <c r="C16" s="33"/>
      <c r="D16" s="27"/>
      <c r="E16" s="27"/>
      <c r="F16" s="27"/>
    </row>
    <row r="17" spans="1:6" ht="15.75" hidden="1" customHeight="1" x14ac:dyDescent="0.2">
      <c r="A17" s="10" t="s">
        <v>16</v>
      </c>
      <c r="B17" s="10" t="s">
        <v>17</v>
      </c>
      <c r="C17" s="33"/>
      <c r="D17" s="27"/>
      <c r="E17" s="27"/>
      <c r="F17" s="27"/>
    </row>
    <row r="18" spans="1:6" ht="15.75" customHeight="1" x14ac:dyDescent="0.2">
      <c r="A18" s="15"/>
      <c r="B18" s="11" t="s">
        <v>64</v>
      </c>
      <c r="C18" s="31">
        <f>SUM(C11:C12)</f>
        <v>2362.9499999999998</v>
      </c>
      <c r="D18" s="24"/>
      <c r="E18" s="24"/>
      <c r="F18" s="24"/>
    </row>
    <row r="19" spans="1:6" ht="31.5" customHeight="1" x14ac:dyDescent="0.2">
      <c r="A19" s="150" t="s">
        <v>73</v>
      </c>
      <c r="B19" s="150"/>
      <c r="C19" s="150"/>
      <c r="D19" s="7"/>
      <c r="E19" s="41"/>
      <c r="F19" s="7"/>
    </row>
    <row r="20" spans="1:6" ht="15.75" customHeight="1" x14ac:dyDescent="0.2">
      <c r="A20" s="9" t="s">
        <v>18</v>
      </c>
      <c r="B20" s="16" t="s">
        <v>109</v>
      </c>
      <c r="C20" s="32" t="s">
        <v>4</v>
      </c>
      <c r="D20" s="26"/>
      <c r="E20" s="26"/>
      <c r="F20" s="26"/>
    </row>
    <row r="21" spans="1:6" ht="15.75" customHeight="1" x14ac:dyDescent="0.2">
      <c r="A21" s="10" t="s">
        <v>5</v>
      </c>
      <c r="B21" s="11" t="s">
        <v>65</v>
      </c>
      <c r="C21" s="31">
        <f>C18*8.33%</f>
        <v>196.83373499999999</v>
      </c>
      <c r="D21" s="24"/>
      <c r="E21" s="24"/>
      <c r="F21" s="24"/>
    </row>
    <row r="22" spans="1:6" ht="15.75" customHeight="1" x14ac:dyDescent="0.2">
      <c r="A22" s="10" t="s">
        <v>6</v>
      </c>
      <c r="B22" s="11" t="s">
        <v>66</v>
      </c>
      <c r="C22" s="31">
        <v>60</v>
      </c>
      <c r="D22" s="24"/>
      <c r="E22" s="24"/>
      <c r="F22" s="24"/>
    </row>
    <row r="23" spans="1:6" ht="15.75" customHeight="1" x14ac:dyDescent="0.2">
      <c r="A23" s="15"/>
      <c r="B23" s="10" t="s">
        <v>19</v>
      </c>
      <c r="C23" s="31">
        <f>SUM(C21:F22)</f>
        <v>256.83373499999999</v>
      </c>
      <c r="D23" s="24"/>
      <c r="E23" s="24"/>
      <c r="F23" s="24"/>
    </row>
    <row r="24" spans="1:6" ht="41.25" customHeight="1" x14ac:dyDescent="0.2">
      <c r="A24" s="155" t="s">
        <v>67</v>
      </c>
      <c r="B24" s="155"/>
      <c r="C24" s="155"/>
      <c r="D24" s="7"/>
      <c r="E24" s="7"/>
      <c r="F24" s="7"/>
    </row>
    <row r="25" spans="1:6" ht="36.75" customHeight="1" x14ac:dyDescent="0.2">
      <c r="A25" s="9" t="s">
        <v>20</v>
      </c>
      <c r="B25" s="9" t="s">
        <v>21</v>
      </c>
      <c r="C25" s="14" t="s">
        <v>22</v>
      </c>
      <c r="D25" s="32" t="s">
        <v>4</v>
      </c>
      <c r="E25" s="26"/>
      <c r="F25" s="26"/>
    </row>
    <row r="26" spans="1:6" ht="15.75" customHeight="1" x14ac:dyDescent="0.2">
      <c r="A26" s="10" t="s">
        <v>5</v>
      </c>
      <c r="B26" s="10" t="s">
        <v>23</v>
      </c>
      <c r="C26" s="17">
        <v>0.2</v>
      </c>
      <c r="D26" s="31">
        <f>$C$18*C26</f>
        <v>472.59</v>
      </c>
      <c r="E26" s="24"/>
      <c r="F26" s="24"/>
    </row>
    <row r="27" spans="1:6" ht="15.75" customHeight="1" x14ac:dyDescent="0.2">
      <c r="A27" s="10" t="s">
        <v>6</v>
      </c>
      <c r="B27" s="10" t="s">
        <v>24</v>
      </c>
      <c r="C27" s="17">
        <v>1.4999999999999999E-2</v>
      </c>
      <c r="D27" s="31">
        <f>$C$18*C27</f>
        <v>35.444249999999997</v>
      </c>
      <c r="E27" s="24"/>
      <c r="F27" s="24"/>
    </row>
    <row r="28" spans="1:6" ht="15.75" customHeight="1" x14ac:dyDescent="0.2">
      <c r="A28" s="10" t="s">
        <v>8</v>
      </c>
      <c r="B28" s="10" t="s">
        <v>25</v>
      </c>
      <c r="C28" s="17">
        <v>0.01</v>
      </c>
      <c r="D28" s="31">
        <f>$C$18*C28</f>
        <v>23.6295</v>
      </c>
      <c r="E28" s="24"/>
      <c r="F28" s="24"/>
    </row>
    <row r="29" spans="1:6" ht="15.75" customHeight="1" x14ac:dyDescent="0.2">
      <c r="A29" s="10" t="s">
        <v>10</v>
      </c>
      <c r="B29" s="10" t="s">
        <v>26</v>
      </c>
      <c r="C29" s="17">
        <v>2E-3</v>
      </c>
      <c r="D29" s="31">
        <f>$C$18*C29</f>
        <v>4.7258999999999993</v>
      </c>
      <c r="E29" s="24"/>
      <c r="F29" s="24"/>
    </row>
    <row r="30" spans="1:6" ht="15.75" customHeight="1" x14ac:dyDescent="0.2">
      <c r="A30" s="10" t="s">
        <v>12</v>
      </c>
      <c r="B30" s="11" t="s">
        <v>68</v>
      </c>
      <c r="C30" s="17">
        <v>2.5000000000000001E-2</v>
      </c>
      <c r="D30" s="31">
        <f>$C$18*C30</f>
        <v>59.073749999999997</v>
      </c>
      <c r="E30" s="24"/>
      <c r="F30" s="24"/>
    </row>
    <row r="31" spans="1:6" ht="15.75" customHeight="1" x14ac:dyDescent="0.2">
      <c r="A31" s="10" t="s">
        <v>14</v>
      </c>
      <c r="B31" s="10" t="s">
        <v>27</v>
      </c>
      <c r="C31" s="18">
        <v>0.08</v>
      </c>
      <c r="D31" s="31">
        <f t="shared" ref="D31:D33" si="0">$C$18*C31</f>
        <v>189.036</v>
      </c>
      <c r="E31" s="24"/>
      <c r="F31" s="24"/>
    </row>
    <row r="32" spans="1:6" ht="15.75" customHeight="1" x14ac:dyDescent="0.2">
      <c r="A32" s="11" t="s">
        <v>102</v>
      </c>
      <c r="B32" s="10" t="s">
        <v>28</v>
      </c>
      <c r="C32" s="17">
        <v>6.0000000000000001E-3</v>
      </c>
      <c r="D32" s="31">
        <f t="shared" si="0"/>
        <v>14.1777</v>
      </c>
      <c r="E32" s="24"/>
      <c r="F32" s="24"/>
    </row>
    <row r="33" spans="1:6" ht="15.75" customHeight="1" x14ac:dyDescent="0.2">
      <c r="A33" s="21" t="s">
        <v>103</v>
      </c>
      <c r="B33" s="21" t="s">
        <v>104</v>
      </c>
      <c r="C33" s="17">
        <v>5.0000000000000001E-3</v>
      </c>
      <c r="D33" s="31">
        <f t="shared" si="0"/>
        <v>11.81475</v>
      </c>
      <c r="E33" s="24"/>
      <c r="F33" s="24"/>
    </row>
    <row r="34" spans="1:6" ht="15.75" customHeight="1" x14ac:dyDescent="0.2">
      <c r="A34" s="10"/>
      <c r="B34" s="10" t="s">
        <v>29</v>
      </c>
      <c r="C34" s="17">
        <f>SUM(C26:C33)</f>
        <v>0.34300000000000008</v>
      </c>
      <c r="D34" s="31">
        <f>SUM(D26:D33)</f>
        <v>810.49184999999989</v>
      </c>
      <c r="E34" s="24"/>
      <c r="F34" s="24"/>
    </row>
    <row r="35" spans="1:6" ht="40.5" customHeight="1" x14ac:dyDescent="0.2">
      <c r="A35" s="149" t="s">
        <v>69</v>
      </c>
      <c r="B35" s="149"/>
      <c r="C35" s="149"/>
      <c r="D35" s="7"/>
      <c r="E35" s="7"/>
      <c r="F35" s="7"/>
    </row>
    <row r="36" spans="1:6" ht="15.75" customHeight="1" x14ac:dyDescent="0.2">
      <c r="A36" s="9" t="s">
        <v>30</v>
      </c>
      <c r="B36" s="9" t="s">
        <v>31</v>
      </c>
      <c r="C36" s="32" t="s">
        <v>4</v>
      </c>
      <c r="D36" s="26"/>
      <c r="E36" s="26"/>
      <c r="F36" s="26"/>
    </row>
    <row r="37" spans="1:6" ht="15.75" customHeight="1" x14ac:dyDescent="0.2">
      <c r="A37" s="10" t="s">
        <v>5</v>
      </c>
      <c r="B37" s="10" t="s">
        <v>32</v>
      </c>
      <c r="C37" s="31">
        <v>110</v>
      </c>
      <c r="D37" s="24"/>
      <c r="E37" s="24"/>
      <c r="F37" s="24"/>
    </row>
    <row r="38" spans="1:6" ht="15.75" customHeight="1" x14ac:dyDescent="0.2">
      <c r="A38" s="10" t="s">
        <v>6</v>
      </c>
      <c r="B38" s="11" t="s">
        <v>86</v>
      </c>
      <c r="C38" s="31">
        <v>40.5</v>
      </c>
      <c r="D38" s="24"/>
      <c r="E38" s="24"/>
      <c r="F38" s="24"/>
    </row>
    <row r="39" spans="1:6" ht="15.75" hidden="1" customHeight="1" x14ac:dyDescent="0.2">
      <c r="A39" s="10" t="s">
        <v>8</v>
      </c>
      <c r="B39" s="11" t="s">
        <v>70</v>
      </c>
      <c r="C39" s="31"/>
      <c r="D39" s="24"/>
      <c r="E39" s="24"/>
      <c r="F39" s="24"/>
    </row>
    <row r="40" spans="1:6" ht="15.75" customHeight="1" x14ac:dyDescent="0.2">
      <c r="A40" s="21" t="s">
        <v>110</v>
      </c>
      <c r="B40" s="11" t="s">
        <v>111</v>
      </c>
      <c r="C40" s="31">
        <v>79.2</v>
      </c>
      <c r="D40" s="24"/>
      <c r="E40" s="24"/>
      <c r="F40" s="24"/>
    </row>
    <row r="41" spans="1:6" ht="15.75" customHeight="1" x14ac:dyDescent="0.2">
      <c r="A41" s="12"/>
      <c r="B41" s="12" t="s">
        <v>84</v>
      </c>
      <c r="C41" s="31">
        <f>SUM(C37:C38)-C40</f>
        <v>71.3</v>
      </c>
      <c r="D41" s="24"/>
      <c r="E41" s="24"/>
      <c r="F41" s="24"/>
    </row>
    <row r="42" spans="1:6" ht="36" customHeight="1" x14ac:dyDescent="0.2">
      <c r="A42" s="159" t="s">
        <v>33</v>
      </c>
      <c r="B42" s="159"/>
      <c r="C42" s="159"/>
      <c r="D42" s="19"/>
      <c r="E42" s="19"/>
      <c r="F42" s="19"/>
    </row>
    <row r="43" spans="1:6" ht="15.75" customHeight="1" x14ac:dyDescent="0.2">
      <c r="A43" s="13">
        <v>3</v>
      </c>
      <c r="B43" s="9" t="s">
        <v>34</v>
      </c>
      <c r="C43" s="32" t="s">
        <v>4</v>
      </c>
      <c r="D43" s="26"/>
      <c r="E43" s="26"/>
      <c r="F43" s="26"/>
    </row>
    <row r="44" spans="1:6" ht="15.75" customHeight="1" x14ac:dyDescent="0.2">
      <c r="A44" s="10" t="s">
        <v>5</v>
      </c>
      <c r="B44" s="11" t="s">
        <v>71</v>
      </c>
      <c r="C44" s="31">
        <v>6.6</v>
      </c>
      <c r="D44" s="24"/>
      <c r="E44" s="24"/>
      <c r="F44" s="24"/>
    </row>
    <row r="45" spans="1:6" ht="15.75" customHeight="1" x14ac:dyDescent="0.2">
      <c r="A45" s="10" t="s">
        <v>6</v>
      </c>
      <c r="B45" s="11" t="s">
        <v>74</v>
      </c>
      <c r="C45" s="31">
        <v>0.39</v>
      </c>
      <c r="D45" s="24"/>
      <c r="E45" s="24"/>
      <c r="F45" s="24"/>
    </row>
    <row r="46" spans="1:6" ht="28.5" customHeight="1" x14ac:dyDescent="0.2">
      <c r="A46" s="10" t="s">
        <v>8</v>
      </c>
      <c r="B46" s="11" t="s">
        <v>75</v>
      </c>
      <c r="C46" s="34">
        <v>46.2</v>
      </c>
      <c r="D46" s="28"/>
      <c r="E46" s="28"/>
      <c r="F46" s="28"/>
    </row>
    <row r="47" spans="1:6" ht="15.75" customHeight="1" x14ac:dyDescent="0.2">
      <c r="A47" s="10" t="s">
        <v>10</v>
      </c>
      <c r="B47" s="11" t="s">
        <v>72</v>
      </c>
      <c r="C47" s="31">
        <v>15.84</v>
      </c>
      <c r="D47" s="24"/>
      <c r="E47" s="24"/>
      <c r="F47" s="24"/>
    </row>
    <row r="48" spans="1:6" ht="31.5" customHeight="1" x14ac:dyDescent="0.2">
      <c r="A48" s="10" t="s">
        <v>12</v>
      </c>
      <c r="B48" s="11" t="s">
        <v>76</v>
      </c>
      <c r="C48" s="34">
        <v>10.56</v>
      </c>
      <c r="D48" s="28"/>
      <c r="E48" s="28"/>
      <c r="F48" s="28"/>
    </row>
    <row r="49" spans="1:6" ht="29.25" customHeight="1" x14ac:dyDescent="0.2">
      <c r="A49" s="10" t="s">
        <v>14</v>
      </c>
      <c r="B49" s="11" t="s">
        <v>80</v>
      </c>
      <c r="C49" s="35">
        <v>0.39</v>
      </c>
      <c r="D49" s="29"/>
      <c r="E49" s="29"/>
      <c r="F49" s="29"/>
    </row>
    <row r="50" spans="1:6" ht="15.75" customHeight="1" x14ac:dyDescent="0.2">
      <c r="A50" s="10"/>
      <c r="B50" s="10" t="s">
        <v>29</v>
      </c>
      <c r="C50" s="31">
        <f>SUM(C44:F49)</f>
        <v>79.98</v>
      </c>
      <c r="D50" s="24"/>
      <c r="E50" s="24"/>
      <c r="F50" s="24"/>
    </row>
    <row r="51" spans="1:6" ht="24" customHeight="1" x14ac:dyDescent="0.2">
      <c r="A51" s="160" t="s">
        <v>35</v>
      </c>
      <c r="B51" s="160"/>
      <c r="C51" s="160"/>
      <c r="D51" s="19"/>
      <c r="E51" s="19"/>
      <c r="F51" s="19"/>
    </row>
    <row r="52" spans="1:6" ht="27" customHeight="1" x14ac:dyDescent="0.2">
      <c r="A52" s="161" t="s">
        <v>81</v>
      </c>
      <c r="B52" s="161"/>
      <c r="C52" s="161"/>
      <c r="D52" s="7"/>
      <c r="E52" s="7"/>
      <c r="F52" s="7"/>
    </row>
    <row r="53" spans="1:6" ht="31.5" customHeight="1" x14ac:dyDescent="0.2">
      <c r="A53" s="9" t="s">
        <v>36</v>
      </c>
      <c r="B53" s="20" t="s">
        <v>37</v>
      </c>
      <c r="C53" s="32" t="s">
        <v>4</v>
      </c>
      <c r="D53" s="26"/>
      <c r="E53" s="26"/>
      <c r="F53" s="26"/>
    </row>
    <row r="54" spans="1:6" ht="15.75" customHeight="1" x14ac:dyDescent="0.2">
      <c r="A54" s="10" t="s">
        <v>5</v>
      </c>
      <c r="B54" s="11" t="s">
        <v>77</v>
      </c>
      <c r="C54" s="31">
        <v>13.2</v>
      </c>
      <c r="D54" s="24"/>
      <c r="E54" s="24"/>
      <c r="F54" s="24"/>
    </row>
    <row r="55" spans="1:6" ht="15.75" customHeight="1" x14ac:dyDescent="0.2">
      <c r="A55" s="10" t="s">
        <v>6</v>
      </c>
      <c r="B55" s="11" t="s">
        <v>78</v>
      </c>
      <c r="C55" s="31">
        <v>26.4</v>
      </c>
      <c r="D55" s="24"/>
      <c r="E55" s="24"/>
      <c r="F55" s="24"/>
    </row>
    <row r="56" spans="1:6" ht="15.75" customHeight="1" x14ac:dyDescent="0.2">
      <c r="A56" s="10" t="s">
        <v>8</v>
      </c>
      <c r="B56" s="10" t="s">
        <v>38</v>
      </c>
      <c r="C56" s="31">
        <v>0.27</v>
      </c>
      <c r="D56" s="24"/>
      <c r="E56" s="24"/>
      <c r="F56" s="24"/>
    </row>
    <row r="57" spans="1:6" ht="15.75" customHeight="1" x14ac:dyDescent="0.2">
      <c r="A57" s="10" t="s">
        <v>12</v>
      </c>
      <c r="B57" s="11" t="s">
        <v>79</v>
      </c>
      <c r="C57" s="31">
        <v>4.62</v>
      </c>
      <c r="D57" s="24"/>
      <c r="E57" s="24"/>
      <c r="F57" s="24"/>
    </row>
    <row r="58" spans="1:6" ht="15.75" customHeight="1" x14ac:dyDescent="0.2">
      <c r="A58" s="10" t="s">
        <v>14</v>
      </c>
      <c r="B58" s="10" t="s">
        <v>39</v>
      </c>
      <c r="C58" s="31">
        <v>1.06</v>
      </c>
      <c r="D58" s="24"/>
      <c r="E58" s="24"/>
      <c r="F58" s="24"/>
    </row>
    <row r="59" spans="1:6" ht="15.75" customHeight="1" x14ac:dyDescent="0.2">
      <c r="A59" s="10"/>
      <c r="B59" s="10" t="s">
        <v>29</v>
      </c>
      <c r="C59" s="31">
        <f>SUM(C54:F58)</f>
        <v>45.55</v>
      </c>
      <c r="D59" s="24"/>
      <c r="E59" s="24"/>
      <c r="F59" s="24"/>
    </row>
    <row r="60" spans="1:6" ht="36.75" hidden="1" customHeight="1" x14ac:dyDescent="0.2">
      <c r="A60" s="154" t="s">
        <v>40</v>
      </c>
      <c r="B60" s="154"/>
      <c r="C60" s="154"/>
      <c r="D60" s="8"/>
      <c r="E60" s="8"/>
      <c r="F60" s="8"/>
    </row>
    <row r="61" spans="1:6" ht="15.75" hidden="1" customHeight="1" x14ac:dyDescent="0.2">
      <c r="A61" s="9" t="s">
        <v>41</v>
      </c>
      <c r="B61" s="14" t="s">
        <v>42</v>
      </c>
      <c r="C61" s="32" t="s">
        <v>4</v>
      </c>
      <c r="D61" s="26"/>
      <c r="E61" s="26"/>
      <c r="F61" s="26"/>
    </row>
    <row r="62" spans="1:6" ht="15.75" hidden="1" customHeight="1" x14ac:dyDescent="0.2">
      <c r="A62" s="10" t="s">
        <v>5</v>
      </c>
      <c r="B62" s="10" t="s">
        <v>42</v>
      </c>
      <c r="C62" s="33"/>
      <c r="D62" s="27"/>
      <c r="E62" s="27"/>
      <c r="F62" s="27"/>
    </row>
    <row r="63" spans="1:6" ht="15.75" hidden="1" customHeight="1" x14ac:dyDescent="0.2">
      <c r="A63" s="10"/>
      <c r="B63" s="10" t="s">
        <v>29</v>
      </c>
      <c r="C63" s="33"/>
      <c r="D63" s="27"/>
      <c r="E63" s="27"/>
      <c r="F63" s="27"/>
    </row>
    <row r="64" spans="1:6" ht="36" customHeight="1" x14ac:dyDescent="0.2">
      <c r="A64" s="159" t="s">
        <v>43</v>
      </c>
      <c r="B64" s="159"/>
      <c r="C64" s="159"/>
      <c r="D64" s="19"/>
      <c r="E64" s="19"/>
      <c r="F64" s="19"/>
    </row>
    <row r="65" spans="1:6" ht="15.75" customHeight="1" x14ac:dyDescent="0.2">
      <c r="A65" s="13">
        <v>5</v>
      </c>
      <c r="B65" s="14" t="s">
        <v>44</v>
      </c>
      <c r="C65" s="32" t="s">
        <v>4</v>
      </c>
      <c r="D65" s="26"/>
      <c r="E65" s="26"/>
      <c r="F65" s="26"/>
    </row>
    <row r="66" spans="1:6" ht="14.25" x14ac:dyDescent="0.2">
      <c r="A66" s="10" t="s">
        <v>5</v>
      </c>
      <c r="B66" s="44" t="s">
        <v>45</v>
      </c>
      <c r="C66" s="31">
        <f>'UNIFOME EPI''S MOTORISTA E VIGIA'!F35</f>
        <v>993.96333333333325</v>
      </c>
      <c r="D66" s="24"/>
      <c r="E66" s="24"/>
      <c r="F66" s="24"/>
    </row>
    <row r="67" spans="1:6" ht="14.25" x14ac:dyDescent="0.2">
      <c r="A67" s="21" t="s">
        <v>93</v>
      </c>
      <c r="B67" s="46" t="s">
        <v>95</v>
      </c>
      <c r="C67" s="60" t="s">
        <v>121</v>
      </c>
      <c r="D67" s="24"/>
      <c r="E67" s="24"/>
      <c r="F67" s="24"/>
    </row>
    <row r="68" spans="1:6" ht="15.75" customHeight="1" x14ac:dyDescent="0.2">
      <c r="A68" s="10" t="s">
        <v>8</v>
      </c>
      <c r="B68" s="45" t="s">
        <v>46</v>
      </c>
      <c r="C68" s="31">
        <f>'UNIFOME EPI''S MOTORISTA E VIGIA'!F45</f>
        <v>1970.658424</v>
      </c>
      <c r="D68" s="24"/>
      <c r="E68" s="24"/>
      <c r="F68" s="24"/>
    </row>
    <row r="69" spans="1:6" ht="14.25" hidden="1" x14ac:dyDescent="0.2">
      <c r="A69" s="10" t="s">
        <v>10</v>
      </c>
      <c r="B69" s="10" t="s">
        <v>17</v>
      </c>
      <c r="C69" s="31"/>
      <c r="D69" s="24"/>
      <c r="E69" s="24"/>
      <c r="F69" s="24"/>
    </row>
    <row r="70" spans="1:6" ht="15.75" customHeight="1" x14ac:dyDescent="0.2">
      <c r="A70" s="15"/>
      <c r="B70" s="10" t="s">
        <v>47</v>
      </c>
      <c r="C70" s="31">
        <f>SUM(C66:C69)</f>
        <v>2964.6217573333333</v>
      </c>
      <c r="D70" s="24"/>
      <c r="E70" s="24"/>
      <c r="F70" s="24"/>
    </row>
    <row r="71" spans="1:6" ht="42.75" customHeight="1" x14ac:dyDescent="0.2">
      <c r="A71" s="162" t="s">
        <v>48</v>
      </c>
      <c r="B71" s="162"/>
      <c r="C71" s="162"/>
      <c r="D71" s="19"/>
      <c r="E71" s="19"/>
      <c r="F71" s="19"/>
    </row>
    <row r="72" spans="1:6" ht="15.75" customHeight="1" x14ac:dyDescent="0.2">
      <c r="A72" s="13">
        <v>6</v>
      </c>
      <c r="B72" s="9" t="s">
        <v>49</v>
      </c>
      <c r="C72" s="9" t="s">
        <v>50</v>
      </c>
      <c r="D72" s="36" t="s">
        <v>92</v>
      </c>
      <c r="E72" s="19"/>
      <c r="F72" s="19"/>
    </row>
    <row r="73" spans="1:6" ht="15.75" customHeight="1" x14ac:dyDescent="0.2">
      <c r="A73" s="10" t="s">
        <v>5</v>
      </c>
      <c r="B73" s="10" t="s">
        <v>51</v>
      </c>
      <c r="C73" s="17">
        <v>0.15</v>
      </c>
      <c r="D73" s="31">
        <f>$C$87*C73</f>
        <v>988.75910135000004</v>
      </c>
      <c r="E73" s="24"/>
      <c r="F73" s="24"/>
    </row>
    <row r="74" spans="1:6" ht="15.75" customHeight="1" x14ac:dyDescent="0.2">
      <c r="A74" s="10" t="s">
        <v>6</v>
      </c>
      <c r="B74" s="10" t="s">
        <v>52</v>
      </c>
      <c r="C74" s="17">
        <v>0.04</v>
      </c>
      <c r="D74" s="31">
        <f t="shared" ref="D74:D78" si="1">$C$87*C74</f>
        <v>263.66909369333337</v>
      </c>
      <c r="E74" s="24"/>
      <c r="F74" s="24"/>
    </row>
    <row r="75" spans="1:6" ht="15.75" customHeight="1" x14ac:dyDescent="0.2">
      <c r="A75" s="10" t="s">
        <v>8</v>
      </c>
      <c r="B75" s="11" t="s">
        <v>108</v>
      </c>
      <c r="C75" s="156"/>
      <c r="D75" s="157"/>
      <c r="E75" s="24"/>
      <c r="F75" s="24"/>
    </row>
    <row r="76" spans="1:6" ht="15.75" customHeight="1" x14ac:dyDescent="0.2">
      <c r="A76" s="21" t="s">
        <v>85</v>
      </c>
      <c r="B76" s="56" t="s">
        <v>105</v>
      </c>
      <c r="C76" s="17">
        <v>6.4999999999999997E-3</v>
      </c>
      <c r="D76" s="31">
        <f t="shared" si="1"/>
        <v>42.846227725166663</v>
      </c>
      <c r="E76" s="24"/>
      <c r="F76" s="24"/>
    </row>
    <row r="77" spans="1:6" ht="15.75" customHeight="1" x14ac:dyDescent="0.2">
      <c r="A77" s="21" t="s">
        <v>106</v>
      </c>
      <c r="B77" s="56" t="s">
        <v>107</v>
      </c>
      <c r="C77" s="17">
        <v>0.03</v>
      </c>
      <c r="D77" s="31">
        <f t="shared" si="1"/>
        <v>197.75182027</v>
      </c>
      <c r="E77" s="24"/>
      <c r="F77" s="24"/>
    </row>
    <row r="78" spans="1:6" ht="15.75" customHeight="1" x14ac:dyDescent="0.2">
      <c r="A78" s="21" t="s">
        <v>337</v>
      </c>
      <c r="B78" s="56" t="s">
        <v>336</v>
      </c>
      <c r="C78" s="17">
        <v>0.05</v>
      </c>
      <c r="D78" s="31">
        <f t="shared" si="1"/>
        <v>329.58636711666668</v>
      </c>
      <c r="E78" s="24"/>
      <c r="F78" s="24"/>
    </row>
    <row r="79" spans="1:6" ht="15.75" customHeight="1" x14ac:dyDescent="0.2">
      <c r="A79" s="15"/>
      <c r="B79" s="10" t="s">
        <v>19</v>
      </c>
      <c r="C79" s="17">
        <f>SUM(C73:C77)</f>
        <v>0.22650000000000001</v>
      </c>
      <c r="D79" s="31">
        <f>SUM(D73:D78)</f>
        <v>1822.6126101551667</v>
      </c>
      <c r="E79" s="24"/>
      <c r="F79" s="24"/>
    </row>
    <row r="80" spans="1:6" ht="48" customHeight="1" x14ac:dyDescent="0.2">
      <c r="A80" s="158" t="s">
        <v>53</v>
      </c>
      <c r="B80" s="158"/>
      <c r="C80" s="158"/>
      <c r="D80" s="19"/>
      <c r="E80" s="19"/>
      <c r="F80" s="19"/>
    </row>
    <row r="81" spans="1:6" ht="31.5" customHeight="1" x14ac:dyDescent="0.2">
      <c r="A81" s="22"/>
      <c r="B81" s="20" t="s">
        <v>54</v>
      </c>
      <c r="C81" s="37" t="s">
        <v>55</v>
      </c>
      <c r="D81" s="2"/>
      <c r="E81" s="2"/>
      <c r="F81" s="2"/>
    </row>
    <row r="82" spans="1:6" ht="15.75" customHeight="1" x14ac:dyDescent="0.2">
      <c r="A82" s="10" t="s">
        <v>5</v>
      </c>
      <c r="B82" s="11" t="s">
        <v>87</v>
      </c>
      <c r="C82" s="38">
        <f>C18</f>
        <v>2362.9499999999998</v>
      </c>
      <c r="D82" s="30"/>
      <c r="E82" s="30"/>
      <c r="F82" s="30"/>
    </row>
    <row r="83" spans="1:6" ht="15.75" customHeight="1" x14ac:dyDescent="0.2">
      <c r="A83" s="10" t="s">
        <v>6</v>
      </c>
      <c r="B83" s="11" t="s">
        <v>88</v>
      </c>
      <c r="C83" s="38">
        <f>SUM(C23+D34+C41)</f>
        <v>1138.6255849999998</v>
      </c>
      <c r="D83" s="30"/>
      <c r="E83" s="30"/>
      <c r="F83" s="30"/>
    </row>
    <row r="84" spans="1:6" ht="15.75" customHeight="1" x14ac:dyDescent="0.2">
      <c r="A84" s="10" t="s">
        <v>8</v>
      </c>
      <c r="B84" s="11" t="s">
        <v>89</v>
      </c>
      <c r="C84" s="38">
        <f>C50</f>
        <v>79.98</v>
      </c>
      <c r="D84" s="30"/>
      <c r="E84" s="30"/>
      <c r="F84" s="30"/>
    </row>
    <row r="85" spans="1:6" ht="15.75" customHeight="1" x14ac:dyDescent="0.2">
      <c r="A85" s="10" t="s">
        <v>10</v>
      </c>
      <c r="B85" s="11" t="s">
        <v>90</v>
      </c>
      <c r="C85" s="38">
        <f>C59</f>
        <v>45.55</v>
      </c>
      <c r="D85" s="30"/>
      <c r="E85" s="30"/>
      <c r="F85" s="30"/>
    </row>
    <row r="86" spans="1:6" ht="15.75" customHeight="1" x14ac:dyDescent="0.2">
      <c r="A86" s="10" t="s">
        <v>12</v>
      </c>
      <c r="B86" s="11" t="s">
        <v>91</v>
      </c>
      <c r="C86" s="38">
        <f>C70</f>
        <v>2964.6217573333333</v>
      </c>
      <c r="D86" s="30"/>
      <c r="E86" s="30"/>
      <c r="F86" s="30"/>
    </row>
    <row r="87" spans="1:6" ht="15.75" customHeight="1" x14ac:dyDescent="0.2">
      <c r="A87" s="10"/>
      <c r="B87" s="10" t="s">
        <v>56</v>
      </c>
      <c r="C87" s="38">
        <f>SUM(C82:C86)</f>
        <v>6591.7273423333336</v>
      </c>
      <c r="D87" s="30"/>
      <c r="E87" s="30"/>
      <c r="F87" s="30"/>
    </row>
    <row r="88" spans="1:6" ht="15.75" customHeight="1" x14ac:dyDescent="0.2">
      <c r="A88" s="10" t="s">
        <v>14</v>
      </c>
      <c r="B88" s="11" t="s">
        <v>82</v>
      </c>
      <c r="C88" s="38">
        <f>D79</f>
        <v>1822.6126101551667</v>
      </c>
      <c r="D88" s="30"/>
      <c r="E88" s="30"/>
      <c r="F88" s="30"/>
    </row>
    <row r="89" spans="1:6" ht="15.75" customHeight="1" x14ac:dyDescent="0.2">
      <c r="A89" s="10"/>
      <c r="B89" s="10" t="s">
        <v>57</v>
      </c>
      <c r="C89" s="54">
        <f>SUM(C87+C88)</f>
        <v>8414.3399524885008</v>
      </c>
      <c r="D89" s="30"/>
      <c r="E89" s="30"/>
      <c r="F89" s="30"/>
    </row>
    <row r="90" spans="1:6" ht="15.75" customHeight="1" x14ac:dyDescent="0.2">
      <c r="A90" s="2"/>
      <c r="B90" s="2"/>
      <c r="C90" s="55"/>
      <c r="D90" s="2"/>
      <c r="E90" s="2"/>
      <c r="F90" s="2"/>
    </row>
  </sheetData>
  <mergeCells count="14">
    <mergeCell ref="C75:D75"/>
    <mergeCell ref="A80:C80"/>
    <mergeCell ref="A42:C42"/>
    <mergeCell ref="A51:C51"/>
    <mergeCell ref="A52:C52"/>
    <mergeCell ref="A60:C60"/>
    <mergeCell ref="A64:C64"/>
    <mergeCell ref="A71:C71"/>
    <mergeCell ref="A35:C35"/>
    <mergeCell ref="A1:C1"/>
    <mergeCell ref="A2:C2"/>
    <mergeCell ref="A9:C9"/>
    <mergeCell ref="A19:C19"/>
    <mergeCell ref="A24:C24"/>
  </mergeCells>
  <phoneticPr fontId="2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opLeftCell="A67" workbookViewId="0">
      <selection activeCell="E74" sqref="E74"/>
    </sheetView>
  </sheetViews>
  <sheetFormatPr defaultRowHeight="12.75" x14ac:dyDescent="0.2"/>
  <cols>
    <col min="1" max="1" width="26.1640625" customWidth="1"/>
    <col min="2" max="2" width="76.6640625" customWidth="1"/>
    <col min="3" max="3" width="54.1640625" customWidth="1"/>
    <col min="4" max="4" width="16.83203125" customWidth="1"/>
    <col min="5" max="5" width="17.33203125" customWidth="1"/>
    <col min="6" max="6" width="18.6640625" customWidth="1"/>
  </cols>
  <sheetData>
    <row r="1" spans="1:6" ht="47.25" customHeight="1" x14ac:dyDescent="0.2">
      <c r="A1" s="150" t="s">
        <v>61</v>
      </c>
      <c r="B1" s="150"/>
      <c r="C1" s="150"/>
      <c r="D1" s="7"/>
      <c r="E1" s="7"/>
      <c r="F1" s="7"/>
    </row>
    <row r="2" spans="1:6" ht="15.75" customHeight="1" x14ac:dyDescent="0.2">
      <c r="A2" s="151" t="s">
        <v>0</v>
      </c>
      <c r="B2" s="152"/>
      <c r="C2" s="153"/>
      <c r="D2" s="19"/>
      <c r="E2" s="19"/>
      <c r="F2" s="19"/>
    </row>
    <row r="3" spans="1:6" ht="30" customHeight="1" x14ac:dyDescent="0.2">
      <c r="A3" s="1">
        <v>1</v>
      </c>
      <c r="B3" s="10" t="s">
        <v>1</v>
      </c>
      <c r="C3" s="58" t="s">
        <v>115</v>
      </c>
      <c r="D3" s="23"/>
      <c r="E3" s="23"/>
      <c r="F3" s="23"/>
    </row>
    <row r="4" spans="1:6" ht="15.75" customHeight="1" x14ac:dyDescent="0.2">
      <c r="A4" s="1">
        <v>2</v>
      </c>
      <c r="B4" s="11" t="s">
        <v>59</v>
      </c>
      <c r="C4" s="39" t="s">
        <v>123</v>
      </c>
      <c r="D4" s="23"/>
      <c r="E4" s="23"/>
      <c r="F4" s="23"/>
    </row>
    <row r="5" spans="1:6" ht="15.75" customHeight="1" x14ac:dyDescent="0.2">
      <c r="A5" s="1">
        <v>3</v>
      </c>
      <c r="B5" s="11" t="s">
        <v>62</v>
      </c>
      <c r="C5" s="38">
        <v>2117.46</v>
      </c>
      <c r="D5" s="24"/>
      <c r="E5" s="24"/>
      <c r="F5" s="24"/>
    </row>
    <row r="6" spans="1:6" ht="15.75" customHeight="1" x14ac:dyDescent="0.2">
      <c r="A6" s="1"/>
      <c r="B6" s="11" t="s">
        <v>112</v>
      </c>
      <c r="C6" s="38"/>
      <c r="D6" s="24"/>
      <c r="E6" s="24"/>
      <c r="F6" s="24"/>
    </row>
    <row r="7" spans="1:6" ht="15.75" customHeight="1" x14ac:dyDescent="0.2">
      <c r="A7" s="1">
        <v>4</v>
      </c>
      <c r="B7" s="11" t="s">
        <v>60</v>
      </c>
      <c r="C7" s="39" t="s">
        <v>115</v>
      </c>
      <c r="D7" s="23"/>
      <c r="E7" s="23"/>
      <c r="F7" s="23"/>
    </row>
    <row r="8" spans="1:6" ht="15.75" customHeight="1" x14ac:dyDescent="0.2">
      <c r="A8" s="1">
        <v>5</v>
      </c>
      <c r="B8" s="11" t="s">
        <v>58</v>
      </c>
      <c r="C8" s="40">
        <v>45292</v>
      </c>
      <c r="D8" s="25"/>
      <c r="E8" s="25"/>
      <c r="F8" s="25"/>
    </row>
    <row r="9" spans="1:6" ht="31.5" customHeight="1" x14ac:dyDescent="0.2">
      <c r="A9" s="154" t="s">
        <v>2</v>
      </c>
      <c r="B9" s="154"/>
      <c r="C9" s="154"/>
      <c r="D9" s="8"/>
      <c r="E9" s="8"/>
      <c r="F9" s="8"/>
    </row>
    <row r="10" spans="1:6" ht="15.75" customHeight="1" x14ac:dyDescent="0.2">
      <c r="A10" s="13">
        <v>1</v>
      </c>
      <c r="B10" s="9" t="s">
        <v>3</v>
      </c>
      <c r="C10" s="32" t="s">
        <v>4</v>
      </c>
      <c r="D10" s="26"/>
      <c r="E10" s="26"/>
      <c r="F10" s="26"/>
    </row>
    <row r="11" spans="1:6" ht="15.75" customHeight="1" x14ac:dyDescent="0.2">
      <c r="A11" s="10" t="s">
        <v>5</v>
      </c>
      <c r="B11" s="11" t="s">
        <v>63</v>
      </c>
      <c r="C11" s="38">
        <f>C5</f>
        <v>2117.46</v>
      </c>
      <c r="D11" s="24"/>
      <c r="E11" s="24"/>
      <c r="F11" s="24"/>
    </row>
    <row r="12" spans="1:6" ht="15.75" customHeight="1" x14ac:dyDescent="0.2">
      <c r="A12" s="10" t="s">
        <v>6</v>
      </c>
      <c r="B12" s="10" t="s">
        <v>7</v>
      </c>
      <c r="C12" s="31">
        <f>C11*30%</f>
        <v>635.23799999999994</v>
      </c>
      <c r="D12" s="27"/>
      <c r="E12" s="27"/>
      <c r="F12" s="27"/>
    </row>
    <row r="13" spans="1:6" ht="15.75" hidden="1" customHeight="1" x14ac:dyDescent="0.2">
      <c r="A13" s="10" t="s">
        <v>8</v>
      </c>
      <c r="B13" s="10" t="s">
        <v>9</v>
      </c>
      <c r="C13" s="31"/>
      <c r="D13" s="27"/>
      <c r="E13" s="27"/>
      <c r="F13" s="27"/>
    </row>
    <row r="14" spans="1:6" ht="15.75" hidden="1" customHeight="1" x14ac:dyDescent="0.2">
      <c r="A14" s="10" t="s">
        <v>10</v>
      </c>
      <c r="B14" s="10" t="s">
        <v>11</v>
      </c>
      <c r="C14" s="33"/>
      <c r="D14" s="27"/>
      <c r="E14" s="27"/>
      <c r="F14" s="27"/>
    </row>
    <row r="15" spans="1:6" ht="15.75" hidden="1" customHeight="1" x14ac:dyDescent="0.2">
      <c r="A15" s="10" t="s">
        <v>12</v>
      </c>
      <c r="B15" s="10" t="s">
        <v>13</v>
      </c>
      <c r="C15" s="33"/>
      <c r="D15" s="27"/>
      <c r="E15" s="27"/>
      <c r="F15" s="27"/>
    </row>
    <row r="16" spans="1:6" ht="15.75" hidden="1" customHeight="1" x14ac:dyDescent="0.2">
      <c r="A16" s="10" t="s">
        <v>14</v>
      </c>
      <c r="B16" s="10" t="s">
        <v>15</v>
      </c>
      <c r="C16" s="33"/>
      <c r="D16" s="27"/>
      <c r="E16" s="27"/>
      <c r="F16" s="27"/>
    </row>
    <row r="17" spans="1:6" ht="15.75" hidden="1" customHeight="1" x14ac:dyDescent="0.2">
      <c r="A17" s="10" t="s">
        <v>16</v>
      </c>
      <c r="B17" s="10" t="s">
        <v>17</v>
      </c>
      <c r="C17" s="33"/>
      <c r="D17" s="27"/>
      <c r="E17" s="27"/>
      <c r="F17" s="27"/>
    </row>
    <row r="18" spans="1:6" ht="15.75" customHeight="1" x14ac:dyDescent="0.2">
      <c r="A18" s="15"/>
      <c r="B18" s="11" t="s">
        <v>64</v>
      </c>
      <c r="C18" s="31">
        <f>SUM(C11:C12)</f>
        <v>2752.6979999999999</v>
      </c>
      <c r="D18" s="24"/>
      <c r="E18" s="24"/>
      <c r="F18" s="24"/>
    </row>
    <row r="19" spans="1:6" ht="31.5" customHeight="1" x14ac:dyDescent="0.2">
      <c r="A19" s="150" t="s">
        <v>73</v>
      </c>
      <c r="B19" s="150"/>
      <c r="C19" s="150"/>
      <c r="D19" s="7"/>
      <c r="E19" s="41"/>
      <c r="F19" s="7"/>
    </row>
    <row r="20" spans="1:6" ht="15.75" customHeight="1" x14ac:dyDescent="0.2">
      <c r="A20" s="9" t="s">
        <v>18</v>
      </c>
      <c r="B20" s="16" t="s">
        <v>109</v>
      </c>
      <c r="C20" s="32" t="s">
        <v>4</v>
      </c>
      <c r="D20" s="26"/>
      <c r="E20" s="26"/>
      <c r="F20" s="26"/>
    </row>
    <row r="21" spans="1:6" ht="15.75" customHeight="1" x14ac:dyDescent="0.2">
      <c r="A21" s="10" t="s">
        <v>5</v>
      </c>
      <c r="B21" s="11" t="s">
        <v>65</v>
      </c>
      <c r="C21" s="31">
        <f>C18*8.33%</f>
        <v>229.29974339999998</v>
      </c>
      <c r="D21" s="24"/>
      <c r="E21" s="24"/>
      <c r="F21" s="24"/>
    </row>
    <row r="22" spans="1:6" ht="15.75" customHeight="1" x14ac:dyDescent="0.2">
      <c r="A22" s="10" t="s">
        <v>6</v>
      </c>
      <c r="B22" s="11" t="s">
        <v>66</v>
      </c>
      <c r="C22" s="31">
        <v>60</v>
      </c>
      <c r="D22" s="24"/>
      <c r="E22" s="24"/>
      <c r="F22" s="24"/>
    </row>
    <row r="23" spans="1:6" ht="15.75" customHeight="1" x14ac:dyDescent="0.2">
      <c r="A23" s="15"/>
      <c r="B23" s="10" t="s">
        <v>19</v>
      </c>
      <c r="C23" s="31">
        <f>SUM(C21:F22)</f>
        <v>289.29974340000001</v>
      </c>
      <c r="D23" s="24"/>
      <c r="E23" s="24"/>
      <c r="F23" s="24"/>
    </row>
    <row r="24" spans="1:6" ht="41.25" customHeight="1" x14ac:dyDescent="0.2">
      <c r="A24" s="155" t="s">
        <v>67</v>
      </c>
      <c r="B24" s="155"/>
      <c r="C24" s="155"/>
      <c r="D24" s="7"/>
      <c r="E24" s="7"/>
      <c r="F24" s="7"/>
    </row>
    <row r="25" spans="1:6" ht="36.75" customHeight="1" x14ac:dyDescent="0.2">
      <c r="A25" s="9" t="s">
        <v>20</v>
      </c>
      <c r="B25" s="9" t="s">
        <v>21</v>
      </c>
      <c r="C25" s="14" t="s">
        <v>22</v>
      </c>
      <c r="D25" s="32" t="s">
        <v>4</v>
      </c>
      <c r="E25" s="26"/>
      <c r="F25" s="26"/>
    </row>
    <row r="26" spans="1:6" ht="15.75" customHeight="1" x14ac:dyDescent="0.2">
      <c r="A26" s="10" t="s">
        <v>5</v>
      </c>
      <c r="B26" s="10" t="s">
        <v>23</v>
      </c>
      <c r="C26" s="17">
        <v>0.2</v>
      </c>
      <c r="D26" s="31">
        <f>$C$18*C26</f>
        <v>550.53959999999995</v>
      </c>
      <c r="E26" s="24"/>
      <c r="F26" s="24"/>
    </row>
    <row r="27" spans="1:6" ht="15.75" customHeight="1" x14ac:dyDescent="0.2">
      <c r="A27" s="10" t="s">
        <v>6</v>
      </c>
      <c r="B27" s="10" t="s">
        <v>24</v>
      </c>
      <c r="C27" s="17">
        <v>1.4999999999999999E-2</v>
      </c>
      <c r="D27" s="31">
        <f>$C$18*C27</f>
        <v>41.290469999999999</v>
      </c>
      <c r="E27" s="24"/>
      <c r="F27" s="24"/>
    </row>
    <row r="28" spans="1:6" ht="15.75" customHeight="1" x14ac:dyDescent="0.2">
      <c r="A28" s="10" t="s">
        <v>8</v>
      </c>
      <c r="B28" s="10" t="s">
        <v>25</v>
      </c>
      <c r="C28" s="17">
        <v>0.01</v>
      </c>
      <c r="D28" s="31">
        <f>$C$18*C28</f>
        <v>27.526979999999998</v>
      </c>
      <c r="E28" s="24"/>
      <c r="F28" s="24"/>
    </row>
    <row r="29" spans="1:6" ht="15.75" customHeight="1" x14ac:dyDescent="0.2">
      <c r="A29" s="10" t="s">
        <v>10</v>
      </c>
      <c r="B29" s="10" t="s">
        <v>26</v>
      </c>
      <c r="C29" s="17">
        <v>2E-3</v>
      </c>
      <c r="D29" s="31">
        <f>$C$18*C29</f>
        <v>5.5053960000000002</v>
      </c>
      <c r="E29" s="24"/>
      <c r="F29" s="24"/>
    </row>
    <row r="30" spans="1:6" ht="15.75" customHeight="1" x14ac:dyDescent="0.2">
      <c r="A30" s="10" t="s">
        <v>12</v>
      </c>
      <c r="B30" s="11" t="s">
        <v>68</v>
      </c>
      <c r="C30" s="17">
        <v>2.5000000000000001E-2</v>
      </c>
      <c r="D30" s="31">
        <f>$C$18*C30</f>
        <v>68.817449999999994</v>
      </c>
      <c r="E30" s="24"/>
      <c r="F30" s="24"/>
    </row>
    <row r="31" spans="1:6" ht="15.75" customHeight="1" x14ac:dyDescent="0.2">
      <c r="A31" s="10" t="s">
        <v>14</v>
      </c>
      <c r="B31" s="10" t="s">
        <v>27</v>
      </c>
      <c r="C31" s="18">
        <v>0.08</v>
      </c>
      <c r="D31" s="31">
        <f t="shared" ref="D31:D33" si="0">$C$18*C31</f>
        <v>220.21583999999999</v>
      </c>
      <c r="E31" s="24"/>
      <c r="F31" s="24"/>
    </row>
    <row r="32" spans="1:6" ht="15.75" customHeight="1" x14ac:dyDescent="0.2">
      <c r="A32" s="11" t="s">
        <v>102</v>
      </c>
      <c r="B32" s="10" t="s">
        <v>28</v>
      </c>
      <c r="C32" s="17">
        <v>6.0000000000000001E-3</v>
      </c>
      <c r="D32" s="31">
        <f t="shared" si="0"/>
        <v>16.516188</v>
      </c>
      <c r="E32" s="24"/>
      <c r="F32" s="24"/>
    </row>
    <row r="33" spans="1:6" ht="15.75" customHeight="1" x14ac:dyDescent="0.2">
      <c r="A33" s="21" t="s">
        <v>103</v>
      </c>
      <c r="B33" s="21" t="s">
        <v>104</v>
      </c>
      <c r="C33" s="17">
        <v>5.0000000000000001E-3</v>
      </c>
      <c r="D33" s="31">
        <f t="shared" si="0"/>
        <v>13.763489999999999</v>
      </c>
      <c r="E33" s="24"/>
      <c r="F33" s="24"/>
    </row>
    <row r="34" spans="1:6" ht="15.75" customHeight="1" x14ac:dyDescent="0.2">
      <c r="A34" s="10"/>
      <c r="B34" s="10" t="s">
        <v>29</v>
      </c>
      <c r="C34" s="17">
        <f>SUM(C26:C33)</f>
        <v>0.34300000000000008</v>
      </c>
      <c r="D34" s="31">
        <f>SUM(D26:D33)</f>
        <v>944.17541400000005</v>
      </c>
      <c r="E34" s="24"/>
      <c r="F34" s="24"/>
    </row>
    <row r="35" spans="1:6" ht="40.5" customHeight="1" x14ac:dyDescent="0.2">
      <c r="A35" s="149" t="s">
        <v>69</v>
      </c>
      <c r="B35" s="149"/>
      <c r="C35" s="149"/>
      <c r="D35" s="7"/>
      <c r="E35" s="7"/>
      <c r="F35" s="7"/>
    </row>
    <row r="36" spans="1:6" ht="15.75" customHeight="1" x14ac:dyDescent="0.2">
      <c r="A36" s="9" t="s">
        <v>30</v>
      </c>
      <c r="B36" s="9" t="s">
        <v>31</v>
      </c>
      <c r="C36" s="32" t="s">
        <v>4</v>
      </c>
      <c r="D36" s="26"/>
      <c r="E36" s="26"/>
      <c r="F36" s="26"/>
    </row>
    <row r="37" spans="1:6" ht="15.75" customHeight="1" x14ac:dyDescent="0.2">
      <c r="A37" s="10" t="s">
        <v>5</v>
      </c>
      <c r="B37" s="10" t="s">
        <v>32</v>
      </c>
      <c r="C37" s="31">
        <v>110</v>
      </c>
      <c r="D37" s="24"/>
      <c r="E37" s="24"/>
      <c r="F37" s="24"/>
    </row>
    <row r="38" spans="1:6" ht="15.75" customHeight="1" x14ac:dyDescent="0.2">
      <c r="A38" s="10" t="s">
        <v>6</v>
      </c>
      <c r="B38" s="11" t="s">
        <v>86</v>
      </c>
      <c r="C38" s="31">
        <v>40.5</v>
      </c>
      <c r="D38" s="24"/>
      <c r="E38" s="24"/>
      <c r="F38" s="24"/>
    </row>
    <row r="39" spans="1:6" ht="15.75" hidden="1" customHeight="1" x14ac:dyDescent="0.2">
      <c r="A39" s="10" t="s">
        <v>8</v>
      </c>
      <c r="B39" s="11" t="s">
        <v>70</v>
      </c>
      <c r="C39" s="31"/>
      <c r="D39" s="24"/>
      <c r="E39" s="24"/>
      <c r="F39" s="24"/>
    </row>
    <row r="40" spans="1:6" ht="15.75" customHeight="1" x14ac:dyDescent="0.2">
      <c r="A40" s="21" t="s">
        <v>110</v>
      </c>
      <c r="B40" s="11" t="s">
        <v>111</v>
      </c>
      <c r="C40" s="31">
        <v>79.2</v>
      </c>
      <c r="D40" s="24"/>
      <c r="E40" s="24"/>
      <c r="F40" s="24"/>
    </row>
    <row r="41" spans="1:6" ht="15.75" customHeight="1" x14ac:dyDescent="0.2">
      <c r="A41" s="12"/>
      <c r="B41" s="12" t="s">
        <v>84</v>
      </c>
      <c r="C41" s="31">
        <f>SUM(C37:C38)-C40</f>
        <v>71.3</v>
      </c>
      <c r="D41" s="24"/>
      <c r="E41" s="24"/>
      <c r="F41" s="24"/>
    </row>
    <row r="42" spans="1:6" ht="36" customHeight="1" x14ac:dyDescent="0.2">
      <c r="A42" s="159" t="s">
        <v>33</v>
      </c>
      <c r="B42" s="159"/>
      <c r="C42" s="159"/>
      <c r="D42" s="19"/>
      <c r="E42" s="19"/>
      <c r="F42" s="19"/>
    </row>
    <row r="43" spans="1:6" ht="15.75" customHeight="1" x14ac:dyDescent="0.2">
      <c r="A43" s="13">
        <v>3</v>
      </c>
      <c r="B43" s="9" t="s">
        <v>34</v>
      </c>
      <c r="C43" s="32" t="s">
        <v>4</v>
      </c>
      <c r="D43" s="26"/>
      <c r="E43" s="26"/>
      <c r="F43" s="26"/>
    </row>
    <row r="44" spans="1:6" ht="15.75" customHeight="1" x14ac:dyDescent="0.2">
      <c r="A44" s="10" t="s">
        <v>5</v>
      </c>
      <c r="B44" s="11" t="s">
        <v>71</v>
      </c>
      <c r="C44" s="31">
        <v>6.6</v>
      </c>
      <c r="D44" s="24"/>
      <c r="E44" s="24"/>
      <c r="F44" s="24"/>
    </row>
    <row r="45" spans="1:6" ht="15.75" customHeight="1" x14ac:dyDescent="0.2">
      <c r="A45" s="10" t="s">
        <v>6</v>
      </c>
      <c r="B45" s="11" t="s">
        <v>74</v>
      </c>
      <c r="C45" s="31">
        <v>0.39</v>
      </c>
      <c r="D45" s="24"/>
      <c r="E45" s="24"/>
      <c r="F45" s="24"/>
    </row>
    <row r="46" spans="1:6" ht="28.5" customHeight="1" x14ac:dyDescent="0.2">
      <c r="A46" s="10" t="s">
        <v>8</v>
      </c>
      <c r="B46" s="11" t="s">
        <v>75</v>
      </c>
      <c r="C46" s="34">
        <v>46.2</v>
      </c>
      <c r="D46" s="28"/>
      <c r="E46" s="28"/>
      <c r="F46" s="28"/>
    </row>
    <row r="47" spans="1:6" ht="15.75" customHeight="1" x14ac:dyDescent="0.2">
      <c r="A47" s="10" t="s">
        <v>10</v>
      </c>
      <c r="B47" s="11" t="s">
        <v>72</v>
      </c>
      <c r="C47" s="31">
        <v>15.84</v>
      </c>
      <c r="D47" s="24"/>
      <c r="E47" s="24"/>
      <c r="F47" s="24"/>
    </row>
    <row r="48" spans="1:6" ht="31.5" customHeight="1" x14ac:dyDescent="0.2">
      <c r="A48" s="10" t="s">
        <v>12</v>
      </c>
      <c r="B48" s="11" t="s">
        <v>76</v>
      </c>
      <c r="C48" s="34">
        <v>10.56</v>
      </c>
      <c r="D48" s="28"/>
      <c r="E48" s="28"/>
      <c r="F48" s="28"/>
    </row>
    <row r="49" spans="1:6" ht="29.25" customHeight="1" x14ac:dyDescent="0.2">
      <c r="A49" s="10" t="s">
        <v>14</v>
      </c>
      <c r="B49" s="11" t="s">
        <v>80</v>
      </c>
      <c r="C49" s="35">
        <v>0.39</v>
      </c>
      <c r="D49" s="29"/>
      <c r="E49" s="29"/>
      <c r="F49" s="29"/>
    </row>
    <row r="50" spans="1:6" ht="15.75" customHeight="1" x14ac:dyDescent="0.2">
      <c r="A50" s="10"/>
      <c r="B50" s="10" t="s">
        <v>29</v>
      </c>
      <c r="C50" s="31">
        <f>SUM(C44:F49)</f>
        <v>79.98</v>
      </c>
      <c r="D50" s="24"/>
      <c r="E50" s="24"/>
      <c r="F50" s="24"/>
    </row>
    <row r="51" spans="1:6" ht="24" customHeight="1" x14ac:dyDescent="0.2">
      <c r="A51" s="160" t="s">
        <v>35</v>
      </c>
      <c r="B51" s="160"/>
      <c r="C51" s="160"/>
      <c r="D51" s="19"/>
      <c r="E51" s="19"/>
      <c r="F51" s="19"/>
    </row>
    <row r="52" spans="1:6" ht="27" customHeight="1" x14ac:dyDescent="0.2">
      <c r="A52" s="161" t="s">
        <v>81</v>
      </c>
      <c r="B52" s="161"/>
      <c r="C52" s="161"/>
      <c r="D52" s="7"/>
      <c r="E52" s="7"/>
      <c r="F52" s="7"/>
    </row>
    <row r="53" spans="1:6" ht="31.5" customHeight="1" x14ac:dyDescent="0.2">
      <c r="A53" s="9" t="s">
        <v>36</v>
      </c>
      <c r="B53" s="20" t="s">
        <v>37</v>
      </c>
      <c r="C53" s="32" t="s">
        <v>4</v>
      </c>
      <c r="D53" s="26"/>
      <c r="E53" s="26"/>
      <c r="F53" s="26"/>
    </row>
    <row r="54" spans="1:6" ht="15.75" customHeight="1" x14ac:dyDescent="0.2">
      <c r="A54" s="10" t="s">
        <v>5</v>
      </c>
      <c r="B54" s="11" t="s">
        <v>77</v>
      </c>
      <c r="C54" s="31">
        <v>13.2</v>
      </c>
      <c r="D54" s="24"/>
      <c r="E54" s="24"/>
      <c r="F54" s="24"/>
    </row>
    <row r="55" spans="1:6" ht="15.75" customHeight="1" x14ac:dyDescent="0.2">
      <c r="A55" s="10" t="s">
        <v>6</v>
      </c>
      <c r="B55" s="11" t="s">
        <v>78</v>
      </c>
      <c r="C55" s="31">
        <v>26.4</v>
      </c>
      <c r="D55" s="24"/>
      <c r="E55" s="24"/>
      <c r="F55" s="24"/>
    </row>
    <row r="56" spans="1:6" ht="15.75" customHeight="1" x14ac:dyDescent="0.2">
      <c r="A56" s="10" t="s">
        <v>8</v>
      </c>
      <c r="B56" s="10" t="s">
        <v>38</v>
      </c>
      <c r="C56" s="31">
        <v>0.27</v>
      </c>
      <c r="D56" s="24"/>
      <c r="E56" s="24"/>
      <c r="F56" s="24"/>
    </row>
    <row r="57" spans="1:6" ht="15.75" customHeight="1" x14ac:dyDescent="0.2">
      <c r="A57" s="10" t="s">
        <v>12</v>
      </c>
      <c r="B57" s="11" t="s">
        <v>79</v>
      </c>
      <c r="C57" s="31">
        <v>4.62</v>
      </c>
      <c r="D57" s="24"/>
      <c r="E57" s="24"/>
      <c r="F57" s="24"/>
    </row>
    <row r="58" spans="1:6" ht="15.75" customHeight="1" x14ac:dyDescent="0.2">
      <c r="A58" s="10" t="s">
        <v>14</v>
      </c>
      <c r="B58" s="10" t="s">
        <v>39</v>
      </c>
      <c r="C58" s="31">
        <v>1.06</v>
      </c>
      <c r="D58" s="24"/>
      <c r="E58" s="24"/>
      <c r="F58" s="24"/>
    </row>
    <row r="59" spans="1:6" ht="15.75" customHeight="1" x14ac:dyDescent="0.2">
      <c r="A59" s="10"/>
      <c r="B59" s="10" t="s">
        <v>29</v>
      </c>
      <c r="C59" s="31">
        <f>SUM(C54:F58)</f>
        <v>45.55</v>
      </c>
      <c r="D59" s="24"/>
      <c r="E59" s="24"/>
      <c r="F59" s="24"/>
    </row>
    <row r="60" spans="1:6" ht="36.75" hidden="1" customHeight="1" x14ac:dyDescent="0.2">
      <c r="A60" s="154" t="s">
        <v>40</v>
      </c>
      <c r="B60" s="154"/>
      <c r="C60" s="154"/>
      <c r="D60" s="8"/>
      <c r="E60" s="8"/>
      <c r="F60" s="8"/>
    </row>
    <row r="61" spans="1:6" ht="15.75" hidden="1" customHeight="1" x14ac:dyDescent="0.2">
      <c r="A61" s="9" t="s">
        <v>41</v>
      </c>
      <c r="B61" s="14" t="s">
        <v>42</v>
      </c>
      <c r="C61" s="32" t="s">
        <v>4</v>
      </c>
      <c r="D61" s="26"/>
      <c r="E61" s="26"/>
      <c r="F61" s="26"/>
    </row>
    <row r="62" spans="1:6" ht="15.75" hidden="1" customHeight="1" x14ac:dyDescent="0.2">
      <c r="A62" s="10" t="s">
        <v>5</v>
      </c>
      <c r="B62" s="10" t="s">
        <v>42</v>
      </c>
      <c r="C62" s="33"/>
      <c r="D62" s="27"/>
      <c r="E62" s="27"/>
      <c r="F62" s="27"/>
    </row>
    <row r="63" spans="1:6" ht="15.75" hidden="1" customHeight="1" x14ac:dyDescent="0.2">
      <c r="A63" s="10"/>
      <c r="B63" s="10" t="s">
        <v>29</v>
      </c>
      <c r="C63" s="33"/>
      <c r="D63" s="27"/>
      <c r="E63" s="27"/>
      <c r="F63" s="27"/>
    </row>
    <row r="64" spans="1:6" ht="36" customHeight="1" x14ac:dyDescent="0.2">
      <c r="A64" s="159" t="s">
        <v>43</v>
      </c>
      <c r="B64" s="159"/>
      <c r="C64" s="159"/>
      <c r="D64" s="19"/>
      <c r="E64" s="19"/>
      <c r="F64" s="19"/>
    </row>
    <row r="65" spans="1:6" ht="15.75" customHeight="1" x14ac:dyDescent="0.2">
      <c r="A65" s="13">
        <v>5</v>
      </c>
      <c r="B65" s="14" t="s">
        <v>44</v>
      </c>
      <c r="C65" s="32" t="s">
        <v>4</v>
      </c>
      <c r="D65" s="26"/>
      <c r="E65" s="26"/>
      <c r="F65" s="26"/>
    </row>
    <row r="66" spans="1:6" ht="14.25" x14ac:dyDescent="0.2">
      <c r="A66" s="10" t="s">
        <v>5</v>
      </c>
      <c r="B66" s="44" t="s">
        <v>45</v>
      </c>
      <c r="C66" s="31">
        <f>'UNIFOME EPI''S MOTORISTA E VIGIA'!F35</f>
        <v>993.96333333333325</v>
      </c>
      <c r="D66" s="24"/>
      <c r="E66" s="24"/>
      <c r="F66" s="24"/>
    </row>
    <row r="67" spans="1:6" ht="14.25" x14ac:dyDescent="0.2">
      <c r="A67" s="21" t="s">
        <v>93</v>
      </c>
      <c r="B67" s="46" t="s">
        <v>95</v>
      </c>
      <c r="C67" s="60" t="s">
        <v>121</v>
      </c>
      <c r="D67" s="24"/>
      <c r="E67" s="24"/>
      <c r="F67" s="24"/>
    </row>
    <row r="68" spans="1:6" ht="15.75" customHeight="1" x14ac:dyDescent="0.2">
      <c r="A68" s="10" t="s">
        <v>8</v>
      </c>
      <c r="B68" s="45" t="s">
        <v>46</v>
      </c>
      <c r="C68" s="31">
        <f>'UNIFOME EPI''S MOTORISTA E VIGIA'!F56</f>
        <v>2204.16</v>
      </c>
      <c r="D68" s="24"/>
      <c r="E68" s="24"/>
      <c r="F68" s="24"/>
    </row>
    <row r="69" spans="1:6" ht="14.25" hidden="1" x14ac:dyDescent="0.2">
      <c r="A69" s="10" t="s">
        <v>10</v>
      </c>
      <c r="B69" s="10" t="s">
        <v>17</v>
      </c>
      <c r="C69" s="31"/>
      <c r="D69" s="24"/>
      <c r="E69" s="24"/>
      <c r="F69" s="24"/>
    </row>
    <row r="70" spans="1:6" ht="15.75" customHeight="1" x14ac:dyDescent="0.2">
      <c r="A70" s="15"/>
      <c r="B70" s="10" t="s">
        <v>47</v>
      </c>
      <c r="C70" s="31">
        <f>SUM(C66:C69)</f>
        <v>3198.123333333333</v>
      </c>
      <c r="D70" s="24"/>
      <c r="E70" s="24"/>
      <c r="F70" s="24"/>
    </row>
    <row r="71" spans="1:6" ht="42.75" customHeight="1" x14ac:dyDescent="0.2">
      <c r="A71" s="162" t="s">
        <v>48</v>
      </c>
      <c r="B71" s="162"/>
      <c r="C71" s="162"/>
      <c r="D71" s="19"/>
      <c r="E71" s="19"/>
      <c r="F71" s="19"/>
    </row>
    <row r="72" spans="1:6" ht="15.75" customHeight="1" x14ac:dyDescent="0.2">
      <c r="A72" s="13">
        <v>6</v>
      </c>
      <c r="B72" s="9" t="s">
        <v>49</v>
      </c>
      <c r="C72" s="9" t="s">
        <v>50</v>
      </c>
      <c r="D72" s="36" t="s">
        <v>92</v>
      </c>
      <c r="E72" s="19"/>
      <c r="F72" s="19"/>
    </row>
    <row r="73" spans="1:6" ht="15.75" customHeight="1" x14ac:dyDescent="0.2">
      <c r="A73" s="10" t="s">
        <v>5</v>
      </c>
      <c r="B73" s="10" t="s">
        <v>51</v>
      </c>
      <c r="C73" s="17">
        <v>0.15</v>
      </c>
      <c r="D73" s="31">
        <f>$C$87*C73</f>
        <v>1107.1689736099997</v>
      </c>
      <c r="E73" s="24"/>
      <c r="F73" s="24"/>
    </row>
    <row r="74" spans="1:6" ht="15.75" customHeight="1" x14ac:dyDescent="0.2">
      <c r="A74" s="10" t="s">
        <v>6</v>
      </c>
      <c r="B74" s="10" t="s">
        <v>52</v>
      </c>
      <c r="C74" s="17">
        <v>8.1018000000000007E-2</v>
      </c>
      <c r="D74" s="31">
        <f>$C$87*C74</f>
        <v>598.00410602623322</v>
      </c>
      <c r="E74" s="24"/>
      <c r="F74" s="24"/>
    </row>
    <row r="75" spans="1:6" ht="15.75" customHeight="1" x14ac:dyDescent="0.2">
      <c r="A75" s="10" t="s">
        <v>8</v>
      </c>
      <c r="B75" s="11" t="s">
        <v>108</v>
      </c>
      <c r="C75" s="156"/>
      <c r="D75" s="157"/>
      <c r="E75" s="24"/>
      <c r="F75" s="24"/>
    </row>
    <row r="76" spans="1:6" ht="15.75" customHeight="1" x14ac:dyDescent="0.2">
      <c r="A76" s="21" t="s">
        <v>85</v>
      </c>
      <c r="B76" s="56" t="s">
        <v>105</v>
      </c>
      <c r="C76" s="17">
        <v>6.4999999999999997E-3</v>
      </c>
      <c r="D76" s="31">
        <f>$C$87*C76</f>
        <v>47.97732218976666</v>
      </c>
      <c r="E76" s="24"/>
      <c r="F76" s="24"/>
    </row>
    <row r="77" spans="1:6" ht="15.75" customHeight="1" x14ac:dyDescent="0.2">
      <c r="A77" s="21" t="s">
        <v>106</v>
      </c>
      <c r="B77" s="56" t="s">
        <v>107</v>
      </c>
      <c r="C77" s="17">
        <v>0.03</v>
      </c>
      <c r="D77" s="31">
        <f>$C$87*C77</f>
        <v>221.43379472199996</v>
      </c>
      <c r="E77" s="24"/>
      <c r="F77" s="24"/>
    </row>
    <row r="78" spans="1:6" ht="15.75" customHeight="1" x14ac:dyDescent="0.2">
      <c r="A78" s="21" t="s">
        <v>337</v>
      </c>
      <c r="B78" s="56" t="s">
        <v>336</v>
      </c>
      <c r="C78" s="17">
        <v>0.05</v>
      </c>
      <c r="D78" s="31">
        <f>$C$87*C78</f>
        <v>369.05632453666664</v>
      </c>
      <c r="E78" s="24"/>
      <c r="F78" s="24"/>
    </row>
    <row r="79" spans="1:6" ht="15.75" customHeight="1" x14ac:dyDescent="0.2">
      <c r="A79" s="15"/>
      <c r="B79" s="10" t="s">
        <v>19</v>
      </c>
      <c r="C79" s="17">
        <f>SUM(C73:C77)</f>
        <v>0.26751800000000003</v>
      </c>
      <c r="D79" s="31">
        <f>SUM(D73:D78)</f>
        <v>2343.6405210846665</v>
      </c>
      <c r="E79" s="24"/>
      <c r="F79" s="24"/>
    </row>
    <row r="80" spans="1:6" ht="48" customHeight="1" x14ac:dyDescent="0.2">
      <c r="A80" s="158" t="s">
        <v>53</v>
      </c>
      <c r="B80" s="158"/>
      <c r="C80" s="158"/>
      <c r="D80" s="19"/>
      <c r="E80" s="19"/>
      <c r="F80" s="19"/>
    </row>
    <row r="81" spans="1:6" ht="31.5" customHeight="1" x14ac:dyDescent="0.2">
      <c r="A81" s="22"/>
      <c r="B81" s="20" t="s">
        <v>54</v>
      </c>
      <c r="C81" s="37" t="s">
        <v>55</v>
      </c>
      <c r="D81" s="2"/>
      <c r="E81" s="2"/>
      <c r="F81" s="2"/>
    </row>
    <row r="82" spans="1:6" ht="15.75" customHeight="1" x14ac:dyDescent="0.2">
      <c r="A82" s="10" t="s">
        <v>5</v>
      </c>
      <c r="B82" s="11" t="s">
        <v>87</v>
      </c>
      <c r="C82" s="38">
        <f>C18</f>
        <v>2752.6979999999999</v>
      </c>
      <c r="D82" s="30"/>
      <c r="E82" s="30"/>
      <c r="F82" s="30"/>
    </row>
    <row r="83" spans="1:6" ht="15.75" customHeight="1" x14ac:dyDescent="0.2">
      <c r="A83" s="10" t="s">
        <v>6</v>
      </c>
      <c r="B83" s="11" t="s">
        <v>88</v>
      </c>
      <c r="C83" s="38">
        <f>SUM(C23+D34+C41)</f>
        <v>1304.7751574000001</v>
      </c>
      <c r="D83" s="30"/>
      <c r="E83" s="30"/>
      <c r="F83" s="30"/>
    </row>
    <row r="84" spans="1:6" ht="15.75" customHeight="1" x14ac:dyDescent="0.2">
      <c r="A84" s="10" t="s">
        <v>8</v>
      </c>
      <c r="B84" s="11" t="s">
        <v>89</v>
      </c>
      <c r="C84" s="38">
        <f>C50</f>
        <v>79.98</v>
      </c>
      <c r="D84" s="30"/>
      <c r="E84" s="30"/>
      <c r="F84" s="30"/>
    </row>
    <row r="85" spans="1:6" ht="15.75" customHeight="1" x14ac:dyDescent="0.2">
      <c r="A85" s="10" t="s">
        <v>10</v>
      </c>
      <c r="B85" s="11" t="s">
        <v>90</v>
      </c>
      <c r="C85" s="38">
        <f>C59</f>
        <v>45.55</v>
      </c>
      <c r="D85" s="30"/>
      <c r="E85" s="30"/>
      <c r="F85" s="30"/>
    </row>
    <row r="86" spans="1:6" ht="15.75" customHeight="1" x14ac:dyDescent="0.2">
      <c r="A86" s="10" t="s">
        <v>12</v>
      </c>
      <c r="B86" s="11" t="s">
        <v>91</v>
      </c>
      <c r="C86" s="38">
        <f>C70</f>
        <v>3198.123333333333</v>
      </c>
      <c r="D86" s="30"/>
      <c r="E86" s="30"/>
      <c r="F86" s="30"/>
    </row>
    <row r="87" spans="1:6" ht="15.75" customHeight="1" x14ac:dyDescent="0.2">
      <c r="A87" s="10"/>
      <c r="B87" s="10" t="s">
        <v>56</v>
      </c>
      <c r="C87" s="38">
        <f>SUM(C82:C86)</f>
        <v>7381.1264907333325</v>
      </c>
      <c r="D87" s="30"/>
      <c r="E87" s="30"/>
      <c r="F87" s="30"/>
    </row>
    <row r="88" spans="1:6" ht="15.75" customHeight="1" x14ac:dyDescent="0.2">
      <c r="A88" s="10" t="s">
        <v>14</v>
      </c>
      <c r="B88" s="11" t="s">
        <v>82</v>
      </c>
      <c r="C88" s="38">
        <f>D79</f>
        <v>2343.6405210846665</v>
      </c>
      <c r="D88" s="30"/>
      <c r="E88" s="30"/>
      <c r="F88" s="30"/>
    </row>
    <row r="89" spans="1:6" ht="15.75" customHeight="1" x14ac:dyDescent="0.2">
      <c r="A89" s="10"/>
      <c r="B89" s="10" t="s">
        <v>57</v>
      </c>
      <c r="C89" s="54">
        <f>SUM(C87+C88)</f>
        <v>9724.7670118179994</v>
      </c>
      <c r="D89" s="30"/>
      <c r="E89" s="30"/>
      <c r="F89" s="30"/>
    </row>
    <row r="90" spans="1:6" ht="15.75" customHeight="1" x14ac:dyDescent="0.2">
      <c r="A90" s="2"/>
      <c r="B90" s="2"/>
      <c r="C90" s="55"/>
      <c r="D90" s="2"/>
      <c r="E90" s="2"/>
      <c r="F90" s="2"/>
    </row>
  </sheetData>
  <mergeCells count="14">
    <mergeCell ref="C75:D75"/>
    <mergeCell ref="A80:C80"/>
    <mergeCell ref="A42:C42"/>
    <mergeCell ref="A51:C51"/>
    <mergeCell ref="A52:C52"/>
    <mergeCell ref="A60:C60"/>
    <mergeCell ref="A64:C64"/>
    <mergeCell ref="A71:C71"/>
    <mergeCell ref="A35:C35"/>
    <mergeCell ref="A1:C1"/>
    <mergeCell ref="A2:C2"/>
    <mergeCell ref="A9:C9"/>
    <mergeCell ref="A19:C19"/>
    <mergeCell ref="A24:C24"/>
  </mergeCells>
  <phoneticPr fontId="2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25" zoomScale="80" zoomScaleNormal="80" workbookViewId="0">
      <selection activeCell="E44" sqref="E44"/>
    </sheetView>
  </sheetViews>
  <sheetFormatPr defaultRowHeight="12.75" x14ac:dyDescent="0.2"/>
  <cols>
    <col min="1" max="1" width="8.83203125" customWidth="1"/>
    <col min="2" max="2" width="61.33203125" customWidth="1"/>
    <col min="3" max="3" width="43.83203125" customWidth="1"/>
    <col min="4" max="4" width="16" customWidth="1"/>
    <col min="5" max="5" width="16.6640625" customWidth="1"/>
    <col min="6" max="6" width="20.5" customWidth="1"/>
  </cols>
  <sheetData>
    <row r="1" spans="1:6" s="113" customFormat="1" ht="37.15" customHeight="1" x14ac:dyDescent="0.2">
      <c r="A1" s="163" t="s">
        <v>292</v>
      </c>
      <c r="B1" s="164"/>
      <c r="C1" s="164"/>
      <c r="D1" s="164"/>
      <c r="E1" s="164"/>
      <c r="F1" s="164"/>
    </row>
    <row r="2" spans="1:6" ht="42.75" customHeight="1" x14ac:dyDescent="0.2">
      <c r="A2" s="165" t="s">
        <v>139</v>
      </c>
      <c r="B2" s="165"/>
      <c r="C2" s="165"/>
      <c r="D2" s="118" t="s">
        <v>256</v>
      </c>
      <c r="E2" s="111" t="s">
        <v>136</v>
      </c>
      <c r="F2" s="122" t="s">
        <v>135</v>
      </c>
    </row>
    <row r="3" spans="1:6" ht="27" customHeight="1" x14ac:dyDescent="0.2">
      <c r="A3" s="166" t="s">
        <v>276</v>
      </c>
      <c r="B3" s="167"/>
      <c r="C3" s="167"/>
      <c r="D3" s="117">
        <v>4</v>
      </c>
      <c r="E3" s="127">
        <v>53</v>
      </c>
      <c r="F3" s="128">
        <f>E3*D3</f>
        <v>212</v>
      </c>
    </row>
    <row r="4" spans="1:6" ht="27" customHeight="1" x14ac:dyDescent="0.2">
      <c r="A4" s="166" t="s">
        <v>277</v>
      </c>
      <c r="B4" s="167"/>
      <c r="C4" s="167"/>
      <c r="D4" s="117">
        <v>4</v>
      </c>
      <c r="E4" s="127">
        <v>59</v>
      </c>
      <c r="F4" s="128">
        <f t="shared" ref="F4:F6" si="0">E4*D4</f>
        <v>236</v>
      </c>
    </row>
    <row r="5" spans="1:6" ht="26.25" customHeight="1" x14ac:dyDescent="0.25">
      <c r="A5" s="166" t="s">
        <v>278</v>
      </c>
      <c r="B5" s="167"/>
      <c r="C5" s="167"/>
      <c r="D5" s="117">
        <v>4</v>
      </c>
      <c r="E5" s="129">
        <v>50</v>
      </c>
      <c r="F5" s="128">
        <f t="shared" si="0"/>
        <v>200</v>
      </c>
    </row>
    <row r="6" spans="1:6" ht="26.25" customHeight="1" x14ac:dyDescent="0.25">
      <c r="A6" s="166" t="s">
        <v>274</v>
      </c>
      <c r="B6" s="167"/>
      <c r="C6" s="167"/>
      <c r="D6" s="117">
        <v>2</v>
      </c>
      <c r="E6" s="129">
        <v>110</v>
      </c>
      <c r="F6" s="128">
        <f t="shared" si="0"/>
        <v>220</v>
      </c>
    </row>
    <row r="7" spans="1:6" ht="18" customHeight="1" x14ac:dyDescent="0.25">
      <c r="A7" s="166" t="s">
        <v>226</v>
      </c>
      <c r="B7" s="167"/>
      <c r="C7" s="167"/>
      <c r="D7" s="117">
        <v>4</v>
      </c>
      <c r="E7" s="129">
        <v>79.2</v>
      </c>
      <c r="F7" s="128">
        <f t="shared" ref="F7:F33" si="1">E7*D7</f>
        <v>316.8</v>
      </c>
    </row>
    <row r="8" spans="1:6" ht="18.75" customHeight="1" x14ac:dyDescent="0.25">
      <c r="A8" s="166" t="s">
        <v>228</v>
      </c>
      <c r="B8" s="167"/>
      <c r="C8" s="167"/>
      <c r="D8" s="117">
        <v>4</v>
      </c>
      <c r="E8" s="129">
        <v>69.900000000000006</v>
      </c>
      <c r="F8" s="128">
        <f t="shared" si="1"/>
        <v>279.60000000000002</v>
      </c>
    </row>
    <row r="9" spans="1:6" ht="18.75" customHeight="1" x14ac:dyDescent="0.25">
      <c r="A9" s="167" t="s">
        <v>229</v>
      </c>
      <c r="B9" s="167"/>
      <c r="C9" s="167"/>
      <c r="D9" s="117">
        <v>4</v>
      </c>
      <c r="E9" s="129">
        <v>94.9</v>
      </c>
      <c r="F9" s="128">
        <f t="shared" si="1"/>
        <v>379.6</v>
      </c>
    </row>
    <row r="10" spans="1:6" ht="18.75" customHeight="1" x14ac:dyDescent="0.25">
      <c r="A10" s="167" t="s">
        <v>230</v>
      </c>
      <c r="B10" s="167"/>
      <c r="C10" s="167"/>
      <c r="D10" s="117">
        <v>4</v>
      </c>
      <c r="E10" s="129">
        <v>120</v>
      </c>
      <c r="F10" s="128">
        <f t="shared" si="1"/>
        <v>480</v>
      </c>
    </row>
    <row r="11" spans="1:6" ht="18.75" customHeight="1" x14ac:dyDescent="0.25">
      <c r="A11" s="167" t="s">
        <v>279</v>
      </c>
      <c r="B11" s="167"/>
      <c r="C11" s="167"/>
      <c r="D11" s="117">
        <v>2</v>
      </c>
      <c r="E11" s="129">
        <v>1450</v>
      </c>
      <c r="F11" s="128">
        <f t="shared" si="1"/>
        <v>2900</v>
      </c>
    </row>
    <row r="12" spans="1:6" ht="18.75" customHeight="1" x14ac:dyDescent="0.25">
      <c r="A12" s="186" t="s">
        <v>290</v>
      </c>
      <c r="B12" s="186"/>
      <c r="C12" s="186"/>
      <c r="D12" s="117">
        <v>1</v>
      </c>
      <c r="E12" s="129">
        <v>300</v>
      </c>
      <c r="F12" s="128">
        <f t="shared" si="1"/>
        <v>300</v>
      </c>
    </row>
    <row r="13" spans="1:6" ht="18.75" customHeight="1" x14ac:dyDescent="0.25">
      <c r="A13" s="167" t="s">
        <v>275</v>
      </c>
      <c r="B13" s="167"/>
      <c r="C13" s="167"/>
      <c r="D13" s="117">
        <v>4</v>
      </c>
      <c r="E13" s="129">
        <v>25</v>
      </c>
      <c r="F13" s="128">
        <f t="shared" si="1"/>
        <v>100</v>
      </c>
    </row>
    <row r="14" spans="1:6" ht="18.75" customHeight="1" x14ac:dyDescent="0.25">
      <c r="A14" s="167" t="s">
        <v>231</v>
      </c>
      <c r="B14" s="167"/>
      <c r="C14" s="167"/>
      <c r="D14" s="117">
        <v>4</v>
      </c>
      <c r="E14" s="129">
        <v>17.989999999999998</v>
      </c>
      <c r="F14" s="128">
        <f t="shared" si="1"/>
        <v>71.959999999999994</v>
      </c>
    </row>
    <row r="15" spans="1:6" ht="18.75" customHeight="1" x14ac:dyDescent="0.25">
      <c r="A15" s="167" t="s">
        <v>234</v>
      </c>
      <c r="B15" s="167"/>
      <c r="C15" s="167"/>
      <c r="D15" s="117">
        <v>4</v>
      </c>
      <c r="E15" s="129">
        <v>50</v>
      </c>
      <c r="F15" s="128">
        <f t="shared" si="1"/>
        <v>200</v>
      </c>
    </row>
    <row r="16" spans="1:6" ht="18.75" customHeight="1" x14ac:dyDescent="0.25">
      <c r="A16" s="167" t="s">
        <v>235</v>
      </c>
      <c r="B16" s="167"/>
      <c r="C16" s="167"/>
      <c r="D16" s="117">
        <v>4</v>
      </c>
      <c r="E16" s="129">
        <v>12</v>
      </c>
      <c r="F16" s="128">
        <f t="shared" si="1"/>
        <v>48</v>
      </c>
    </row>
    <row r="17" spans="1:6" ht="18.75" customHeight="1" x14ac:dyDescent="0.25">
      <c r="A17" s="167" t="s">
        <v>236</v>
      </c>
      <c r="B17" s="167"/>
      <c r="C17" s="167"/>
      <c r="D17" s="117">
        <v>4</v>
      </c>
      <c r="E17" s="129">
        <v>19</v>
      </c>
      <c r="F17" s="128">
        <f t="shared" si="1"/>
        <v>76</v>
      </c>
    </row>
    <row r="18" spans="1:6" ht="18.75" customHeight="1" x14ac:dyDescent="0.25">
      <c r="A18" s="167" t="s">
        <v>237</v>
      </c>
      <c r="B18" s="167"/>
      <c r="C18" s="167"/>
      <c r="D18" s="117">
        <v>4</v>
      </c>
      <c r="E18" s="129">
        <v>90</v>
      </c>
      <c r="F18" s="128">
        <f t="shared" si="1"/>
        <v>360</v>
      </c>
    </row>
    <row r="19" spans="1:6" ht="18.75" customHeight="1" x14ac:dyDescent="0.25">
      <c r="A19" s="167" t="s">
        <v>239</v>
      </c>
      <c r="B19" s="167"/>
      <c r="C19" s="167"/>
      <c r="D19" s="117">
        <v>4</v>
      </c>
      <c r="E19" s="129">
        <v>200</v>
      </c>
      <c r="F19" s="128">
        <f t="shared" si="1"/>
        <v>800</v>
      </c>
    </row>
    <row r="20" spans="1:6" ht="18.75" customHeight="1" x14ac:dyDescent="0.25">
      <c r="A20" s="167" t="s">
        <v>242</v>
      </c>
      <c r="B20" s="167"/>
      <c r="C20" s="167"/>
      <c r="D20" s="117">
        <v>4</v>
      </c>
      <c r="E20" s="129">
        <v>90</v>
      </c>
      <c r="F20" s="128">
        <f t="shared" si="1"/>
        <v>360</v>
      </c>
    </row>
    <row r="21" spans="1:6" ht="18.75" customHeight="1" x14ac:dyDescent="0.25">
      <c r="A21" s="167" t="s">
        <v>244</v>
      </c>
      <c r="B21" s="167"/>
      <c r="C21" s="167"/>
      <c r="D21" s="117">
        <v>4</v>
      </c>
      <c r="E21" s="129">
        <v>80</v>
      </c>
      <c r="F21" s="128">
        <f t="shared" si="1"/>
        <v>320</v>
      </c>
    </row>
    <row r="22" spans="1:6" ht="18.75" customHeight="1" x14ac:dyDescent="0.25">
      <c r="A22" s="167" t="s">
        <v>245</v>
      </c>
      <c r="B22" s="167"/>
      <c r="C22" s="167"/>
      <c r="D22" s="117">
        <v>4</v>
      </c>
      <c r="E22" s="129">
        <v>35</v>
      </c>
      <c r="F22" s="128">
        <f t="shared" si="1"/>
        <v>140</v>
      </c>
    </row>
    <row r="23" spans="1:6" ht="18.75" customHeight="1" x14ac:dyDescent="0.25">
      <c r="A23" s="167" t="s">
        <v>246</v>
      </c>
      <c r="B23" s="167"/>
      <c r="C23" s="167"/>
      <c r="D23" s="117">
        <v>4</v>
      </c>
      <c r="E23" s="129">
        <v>45</v>
      </c>
      <c r="F23" s="128">
        <f t="shared" si="1"/>
        <v>180</v>
      </c>
    </row>
    <row r="24" spans="1:6" ht="18.75" customHeight="1" x14ac:dyDescent="0.25">
      <c r="A24" s="167" t="s">
        <v>249</v>
      </c>
      <c r="B24" s="167"/>
      <c r="C24" s="167"/>
      <c r="D24" s="117">
        <v>4</v>
      </c>
      <c r="E24" s="129">
        <v>72.900000000000006</v>
      </c>
      <c r="F24" s="128">
        <f t="shared" si="1"/>
        <v>291.60000000000002</v>
      </c>
    </row>
    <row r="25" spans="1:6" ht="18.75" customHeight="1" x14ac:dyDescent="0.25">
      <c r="A25" s="167" t="s">
        <v>250</v>
      </c>
      <c r="B25" s="167"/>
      <c r="C25" s="167"/>
      <c r="D25" s="117">
        <v>4</v>
      </c>
      <c r="E25" s="129">
        <v>200</v>
      </c>
      <c r="F25" s="128">
        <f t="shared" si="1"/>
        <v>800</v>
      </c>
    </row>
    <row r="26" spans="1:6" ht="18.75" customHeight="1" x14ac:dyDescent="0.25">
      <c r="A26" s="167" t="s">
        <v>251</v>
      </c>
      <c r="B26" s="167"/>
      <c r="C26" s="167"/>
      <c r="D26" s="117">
        <v>4</v>
      </c>
      <c r="E26" s="129">
        <v>180</v>
      </c>
      <c r="F26" s="128">
        <f t="shared" si="1"/>
        <v>720</v>
      </c>
    </row>
    <row r="27" spans="1:6" ht="18.75" customHeight="1" x14ac:dyDescent="0.25">
      <c r="A27" s="167" t="s">
        <v>252</v>
      </c>
      <c r="B27" s="167"/>
      <c r="C27" s="167"/>
      <c r="D27" s="117">
        <v>4</v>
      </c>
      <c r="E27" s="129">
        <v>55</v>
      </c>
      <c r="F27" s="128">
        <f t="shared" si="1"/>
        <v>220</v>
      </c>
    </row>
    <row r="28" spans="1:6" ht="18.75" customHeight="1" x14ac:dyDescent="0.25">
      <c r="A28" s="167" t="s">
        <v>253</v>
      </c>
      <c r="B28" s="167"/>
      <c r="C28" s="167"/>
      <c r="D28" s="117">
        <v>4</v>
      </c>
      <c r="E28" s="129">
        <v>50</v>
      </c>
      <c r="F28" s="128">
        <f t="shared" si="1"/>
        <v>200</v>
      </c>
    </row>
    <row r="29" spans="1:6" ht="18.75" customHeight="1" x14ac:dyDescent="0.25">
      <c r="A29" s="167" t="s">
        <v>298</v>
      </c>
      <c r="B29" s="167"/>
      <c r="C29" s="167"/>
      <c r="D29" s="117">
        <v>2</v>
      </c>
      <c r="E29" s="129">
        <v>120</v>
      </c>
      <c r="F29" s="128">
        <f t="shared" si="1"/>
        <v>240</v>
      </c>
    </row>
    <row r="30" spans="1:6" ht="18.75" customHeight="1" x14ac:dyDescent="0.25">
      <c r="A30" s="167" t="s">
        <v>254</v>
      </c>
      <c r="B30" s="167"/>
      <c r="C30" s="167"/>
      <c r="D30" s="117">
        <v>4</v>
      </c>
      <c r="E30" s="129">
        <v>25</v>
      </c>
      <c r="F30" s="128">
        <f t="shared" si="1"/>
        <v>100</v>
      </c>
    </row>
    <row r="31" spans="1:6" ht="18.75" customHeight="1" x14ac:dyDescent="0.25">
      <c r="A31" s="167" t="s">
        <v>281</v>
      </c>
      <c r="B31" s="167"/>
      <c r="C31" s="167"/>
      <c r="D31" s="117">
        <v>4</v>
      </c>
      <c r="E31" s="129">
        <v>219</v>
      </c>
      <c r="F31" s="128">
        <f t="shared" si="1"/>
        <v>876</v>
      </c>
    </row>
    <row r="32" spans="1:6" ht="18.75" customHeight="1" x14ac:dyDescent="0.25">
      <c r="A32" s="167" t="s">
        <v>293</v>
      </c>
      <c r="B32" s="167"/>
      <c r="C32" s="167"/>
      <c r="D32" s="117">
        <v>2</v>
      </c>
      <c r="E32" s="129">
        <v>120</v>
      </c>
      <c r="F32" s="128">
        <f t="shared" si="1"/>
        <v>240</v>
      </c>
    </row>
    <row r="33" spans="1:9" ht="18.75" customHeight="1" x14ac:dyDescent="0.25">
      <c r="A33" s="167" t="s">
        <v>291</v>
      </c>
      <c r="B33" s="167"/>
      <c r="C33" s="167"/>
      <c r="D33" s="117">
        <v>2</v>
      </c>
      <c r="E33" s="129">
        <v>30</v>
      </c>
      <c r="F33" s="128">
        <f t="shared" si="1"/>
        <v>60</v>
      </c>
    </row>
    <row r="34" spans="1:9" ht="18.75" customHeight="1" x14ac:dyDescent="0.2">
      <c r="A34" s="167" t="s">
        <v>255</v>
      </c>
      <c r="B34" s="167"/>
      <c r="C34" s="167"/>
      <c r="D34" s="117">
        <v>4</v>
      </c>
      <c r="E34" s="73" t="s">
        <v>84</v>
      </c>
      <c r="F34" s="72">
        <f>SUM(F3:F33)</f>
        <v>11927.56</v>
      </c>
    </row>
    <row r="35" spans="1:9" x14ac:dyDescent="0.2">
      <c r="D35" s="171" t="s">
        <v>258</v>
      </c>
      <c r="E35" s="171"/>
      <c r="F35" s="131">
        <f>F34/12</f>
        <v>993.96333333333325</v>
      </c>
      <c r="I35">
        <f>VIGIA!E73</f>
        <v>0</v>
      </c>
    </row>
    <row r="38" spans="1:9" ht="14.25" x14ac:dyDescent="0.2">
      <c r="A38" s="185" t="s">
        <v>285</v>
      </c>
      <c r="B38" s="185"/>
      <c r="C38" s="185"/>
      <c r="D38" s="185"/>
      <c r="E38" s="185"/>
      <c r="F38" s="185"/>
    </row>
    <row r="39" spans="1:9" ht="15" x14ac:dyDescent="0.25">
      <c r="A39" s="167" t="s">
        <v>280</v>
      </c>
      <c r="B39" s="167"/>
      <c r="C39" s="167"/>
      <c r="D39" s="117">
        <v>2</v>
      </c>
      <c r="E39" s="129">
        <v>140</v>
      </c>
      <c r="F39" s="128">
        <f t="shared" ref="F39:F44" si="2">E39*D39</f>
        <v>280</v>
      </c>
    </row>
    <row r="40" spans="1:9" ht="15" x14ac:dyDescent="0.25">
      <c r="A40" s="167" t="s">
        <v>282</v>
      </c>
      <c r="B40" s="167"/>
      <c r="C40" s="167"/>
      <c r="D40" s="117">
        <v>1</v>
      </c>
      <c r="E40" s="129">
        <v>300</v>
      </c>
      <c r="F40" s="128">
        <f t="shared" si="2"/>
        <v>300</v>
      </c>
    </row>
    <row r="41" spans="1:9" ht="15" x14ac:dyDescent="0.25">
      <c r="A41" s="167" t="s">
        <v>289</v>
      </c>
      <c r="B41" s="167"/>
      <c r="C41" s="167"/>
      <c r="D41" s="117">
        <v>2</v>
      </c>
      <c r="E41" s="129">
        <v>120</v>
      </c>
      <c r="F41" s="128">
        <f t="shared" si="2"/>
        <v>240</v>
      </c>
    </row>
    <row r="42" spans="1:9" ht="15" x14ac:dyDescent="0.25">
      <c r="A42" s="184" t="s">
        <v>299</v>
      </c>
      <c r="B42" s="184"/>
      <c r="C42" s="184"/>
      <c r="D42" s="117">
        <v>2</v>
      </c>
      <c r="E42" s="129">
        <v>290</v>
      </c>
      <c r="F42" s="128">
        <f t="shared" si="2"/>
        <v>580</v>
      </c>
    </row>
    <row r="43" spans="1:9" ht="15" x14ac:dyDescent="0.25">
      <c r="A43" s="167" t="s">
        <v>300</v>
      </c>
      <c r="B43" s="167"/>
      <c r="C43" s="167"/>
      <c r="D43" s="117">
        <v>2</v>
      </c>
      <c r="E43" s="129">
        <v>77</v>
      </c>
      <c r="F43" s="128">
        <f t="shared" si="2"/>
        <v>154</v>
      </c>
    </row>
    <row r="44" spans="1:9" ht="15" x14ac:dyDescent="0.25">
      <c r="A44" s="167" t="s">
        <v>283</v>
      </c>
      <c r="B44" s="167"/>
      <c r="C44" s="167"/>
      <c r="D44" s="117">
        <v>2</v>
      </c>
      <c r="E44" s="129">
        <v>208.32921200000001</v>
      </c>
      <c r="F44" s="128">
        <f t="shared" si="2"/>
        <v>416.65842400000002</v>
      </c>
    </row>
    <row r="45" spans="1:9" ht="15" x14ac:dyDescent="0.2">
      <c r="A45" s="167"/>
      <c r="B45" s="167"/>
      <c r="C45" s="167"/>
      <c r="D45" s="117"/>
      <c r="E45" s="73" t="s">
        <v>84</v>
      </c>
      <c r="F45" s="72">
        <f>SUM(F39:F44)</f>
        <v>1970.658424</v>
      </c>
    </row>
    <row r="47" spans="1:9" ht="14.25" x14ac:dyDescent="0.2">
      <c r="A47" s="185" t="s">
        <v>284</v>
      </c>
      <c r="B47" s="185"/>
      <c r="C47" s="185"/>
      <c r="D47" s="185"/>
      <c r="E47" s="185"/>
      <c r="F47" s="185"/>
    </row>
    <row r="48" spans="1:9" ht="15" x14ac:dyDescent="0.25">
      <c r="A48" s="167" t="s">
        <v>286</v>
      </c>
      <c r="B48" s="167"/>
      <c r="C48" s="167"/>
      <c r="D48" s="117">
        <v>1</v>
      </c>
      <c r="E48" s="129">
        <v>700</v>
      </c>
      <c r="F48" s="128">
        <f t="shared" ref="F48:F52" si="3">E48*D48</f>
        <v>700</v>
      </c>
    </row>
    <row r="49" spans="1:6" ht="15" x14ac:dyDescent="0.25">
      <c r="A49" s="167" t="s">
        <v>288</v>
      </c>
      <c r="B49" s="167"/>
      <c r="C49" s="167"/>
      <c r="D49" s="117">
        <v>2</v>
      </c>
      <c r="E49" s="129">
        <v>125</v>
      </c>
      <c r="F49" s="128">
        <f t="shared" si="3"/>
        <v>250</v>
      </c>
    </row>
    <row r="50" spans="1:6" ht="15" x14ac:dyDescent="0.25">
      <c r="A50" s="167" t="s">
        <v>289</v>
      </c>
      <c r="B50" s="167"/>
      <c r="C50" s="167"/>
      <c r="D50" s="117">
        <v>3</v>
      </c>
      <c r="E50" s="129">
        <v>122</v>
      </c>
      <c r="F50" s="128">
        <f t="shared" si="3"/>
        <v>366</v>
      </c>
    </row>
    <row r="51" spans="1:6" ht="15" x14ac:dyDescent="0.25">
      <c r="A51" s="167" t="s">
        <v>294</v>
      </c>
      <c r="B51" s="167"/>
      <c r="C51" s="167"/>
      <c r="D51" s="117">
        <v>1</v>
      </c>
      <c r="E51" s="129">
        <v>120</v>
      </c>
      <c r="F51" s="128">
        <f t="shared" si="3"/>
        <v>120</v>
      </c>
    </row>
    <row r="52" spans="1:6" ht="15" x14ac:dyDescent="0.25">
      <c r="A52" s="167" t="s">
        <v>295</v>
      </c>
      <c r="B52" s="167"/>
      <c r="C52" s="167"/>
      <c r="D52" s="117">
        <v>2</v>
      </c>
      <c r="E52" s="129">
        <v>65</v>
      </c>
      <c r="F52" s="128">
        <f t="shared" si="3"/>
        <v>130</v>
      </c>
    </row>
    <row r="53" spans="1:6" ht="14.45" customHeight="1" x14ac:dyDescent="0.25">
      <c r="A53" s="167" t="s">
        <v>296</v>
      </c>
      <c r="B53" s="167"/>
      <c r="C53" s="167"/>
      <c r="D53" s="117">
        <v>3</v>
      </c>
      <c r="E53" s="129">
        <v>52.72</v>
      </c>
      <c r="F53" s="128">
        <f t="shared" ref="F53:F54" si="4">E53*D53</f>
        <v>158.16</v>
      </c>
    </row>
    <row r="54" spans="1:6" ht="14.45" customHeight="1" x14ac:dyDescent="0.25">
      <c r="A54" s="167" t="s">
        <v>297</v>
      </c>
      <c r="B54" s="167"/>
      <c r="C54" s="167"/>
      <c r="D54" s="117">
        <v>4</v>
      </c>
      <c r="E54" s="129">
        <v>30</v>
      </c>
      <c r="F54" s="128">
        <f t="shared" si="4"/>
        <v>120</v>
      </c>
    </row>
    <row r="55" spans="1:6" ht="15" x14ac:dyDescent="0.25">
      <c r="A55" s="167" t="s">
        <v>287</v>
      </c>
      <c r="B55" s="167"/>
      <c r="C55" s="167"/>
      <c r="D55" s="137">
        <v>2</v>
      </c>
      <c r="E55" s="129">
        <v>180</v>
      </c>
      <c r="F55" s="128">
        <f>E55*D55</f>
        <v>360</v>
      </c>
    </row>
    <row r="56" spans="1:6" ht="15" x14ac:dyDescent="0.2">
      <c r="A56" s="138"/>
      <c r="B56" s="138"/>
      <c r="C56" s="138"/>
      <c r="D56" s="117"/>
      <c r="E56" s="73" t="s">
        <v>84</v>
      </c>
      <c r="F56" s="72">
        <f>SUM(F48:F55)</f>
        <v>2204.16</v>
      </c>
    </row>
    <row r="58" spans="1:6" x14ac:dyDescent="0.2">
      <c r="E58" s="137"/>
    </row>
  </sheetData>
  <mergeCells count="52">
    <mergeCell ref="A1:F1"/>
    <mergeCell ref="A2:C2"/>
    <mergeCell ref="A3:C3"/>
    <mergeCell ref="A5:C5"/>
    <mergeCell ref="A7:C7"/>
    <mergeCell ref="A6:C6"/>
    <mergeCell ref="A4:C4"/>
    <mergeCell ref="A8:C8"/>
    <mergeCell ref="A9:C9"/>
    <mergeCell ref="A10:C10"/>
    <mergeCell ref="A14:C14"/>
    <mergeCell ref="A11:C11"/>
    <mergeCell ref="A13:C13"/>
    <mergeCell ref="A12:C12"/>
    <mergeCell ref="A29:C29"/>
    <mergeCell ref="A31:C31"/>
    <mergeCell ref="A23:C23"/>
    <mergeCell ref="A24:C24"/>
    <mergeCell ref="A25:C25"/>
    <mergeCell ref="A26:C26"/>
    <mergeCell ref="A27:C27"/>
    <mergeCell ref="A28:C28"/>
    <mergeCell ref="A30:C30"/>
    <mergeCell ref="A20:C20"/>
    <mergeCell ref="A21:C21"/>
    <mergeCell ref="A22:C22"/>
    <mergeCell ref="A15:C15"/>
    <mergeCell ref="A16:C16"/>
    <mergeCell ref="A17:C17"/>
    <mergeCell ref="A18:C18"/>
    <mergeCell ref="A19:C19"/>
    <mergeCell ref="A55:C55"/>
    <mergeCell ref="A50:C50"/>
    <mergeCell ref="A39:C39"/>
    <mergeCell ref="A40:C40"/>
    <mergeCell ref="A44:C44"/>
    <mergeCell ref="A45:C45"/>
    <mergeCell ref="A41:C41"/>
    <mergeCell ref="A33:C33"/>
    <mergeCell ref="A32:C32"/>
    <mergeCell ref="A52:C52"/>
    <mergeCell ref="A53:C53"/>
    <mergeCell ref="A54:C54"/>
    <mergeCell ref="A43:C43"/>
    <mergeCell ref="A42:C42"/>
    <mergeCell ref="A47:F47"/>
    <mergeCell ref="A48:C48"/>
    <mergeCell ref="A49:C49"/>
    <mergeCell ref="A51:C51"/>
    <mergeCell ref="A38:F38"/>
    <mergeCell ref="A34:C34"/>
    <mergeCell ref="D35:E3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opLeftCell="A66" workbookViewId="0">
      <selection activeCell="E74" sqref="E74"/>
    </sheetView>
  </sheetViews>
  <sheetFormatPr defaultRowHeight="12.75" x14ac:dyDescent="0.2"/>
  <cols>
    <col min="1" max="1" width="26.1640625" customWidth="1"/>
    <col min="2" max="2" width="76.6640625" customWidth="1"/>
    <col min="3" max="3" width="54.1640625" customWidth="1"/>
    <col min="4" max="4" width="16.83203125" customWidth="1"/>
    <col min="5" max="5" width="17.33203125" customWidth="1"/>
    <col min="6" max="6" width="18.6640625" customWidth="1"/>
  </cols>
  <sheetData>
    <row r="1" spans="1:6" ht="47.25" customHeight="1" x14ac:dyDescent="0.2">
      <c r="A1" s="150" t="s">
        <v>61</v>
      </c>
      <c r="B1" s="150"/>
      <c r="C1" s="150"/>
      <c r="D1" s="7"/>
      <c r="E1" s="7"/>
      <c r="F1" s="7"/>
    </row>
    <row r="2" spans="1:6" ht="15.75" customHeight="1" x14ac:dyDescent="0.2">
      <c r="A2" s="151" t="s">
        <v>0</v>
      </c>
      <c r="B2" s="152"/>
      <c r="C2" s="153"/>
      <c r="D2" s="19"/>
      <c r="E2" s="19"/>
      <c r="F2" s="19"/>
    </row>
    <row r="3" spans="1:6" ht="30" customHeight="1" x14ac:dyDescent="0.2">
      <c r="A3" s="1">
        <v>1</v>
      </c>
      <c r="B3" s="10" t="s">
        <v>1</v>
      </c>
      <c r="C3" s="58" t="s">
        <v>118</v>
      </c>
      <c r="D3" s="23"/>
      <c r="E3" s="23"/>
      <c r="F3" s="23"/>
    </row>
    <row r="4" spans="1:6" ht="15.75" customHeight="1" x14ac:dyDescent="0.2">
      <c r="A4" s="1">
        <v>2</v>
      </c>
      <c r="B4" s="11" t="s">
        <v>59</v>
      </c>
      <c r="C4" s="39" t="s">
        <v>83</v>
      </c>
      <c r="D4" s="23"/>
      <c r="E4" s="23"/>
      <c r="F4" s="23"/>
    </row>
    <row r="5" spans="1:6" ht="15.75" customHeight="1" x14ac:dyDescent="0.2">
      <c r="A5" s="1">
        <v>3</v>
      </c>
      <c r="B5" s="11" t="s">
        <v>62</v>
      </c>
      <c r="C5" s="38">
        <v>1491.84</v>
      </c>
      <c r="D5" s="24"/>
      <c r="E5" s="24"/>
      <c r="F5" s="24"/>
    </row>
    <row r="6" spans="1:6" ht="15.75" customHeight="1" x14ac:dyDescent="0.2">
      <c r="A6" s="1"/>
      <c r="B6" s="11" t="s">
        <v>112</v>
      </c>
      <c r="C6" s="38"/>
      <c r="D6" s="24"/>
      <c r="E6" s="24"/>
      <c r="F6" s="24"/>
    </row>
    <row r="7" spans="1:6" ht="15.75" customHeight="1" x14ac:dyDescent="0.2">
      <c r="A7" s="1">
        <v>4</v>
      </c>
      <c r="B7" s="11" t="s">
        <v>60</v>
      </c>
      <c r="C7" s="39" t="s">
        <v>113</v>
      </c>
      <c r="D7" s="23"/>
      <c r="E7" s="23"/>
      <c r="F7" s="23"/>
    </row>
    <row r="8" spans="1:6" ht="15.75" customHeight="1" x14ac:dyDescent="0.2">
      <c r="A8" s="1">
        <v>5</v>
      </c>
      <c r="B8" s="11" t="s">
        <v>58</v>
      </c>
      <c r="C8" s="40">
        <v>45292</v>
      </c>
      <c r="D8" s="25"/>
      <c r="E8" s="25"/>
      <c r="F8" s="25"/>
    </row>
    <row r="9" spans="1:6" ht="31.5" customHeight="1" x14ac:dyDescent="0.2">
      <c r="A9" s="154" t="s">
        <v>2</v>
      </c>
      <c r="B9" s="154"/>
      <c r="C9" s="154"/>
      <c r="D9" s="8"/>
      <c r="E9" s="8"/>
      <c r="F9" s="8"/>
    </row>
    <row r="10" spans="1:6" ht="15.75" customHeight="1" x14ac:dyDescent="0.2">
      <c r="A10" s="13">
        <v>1</v>
      </c>
      <c r="B10" s="9" t="s">
        <v>3</v>
      </c>
      <c r="C10" s="32" t="s">
        <v>4</v>
      </c>
      <c r="D10" s="26"/>
      <c r="E10" s="26"/>
      <c r="F10" s="26"/>
    </row>
    <row r="11" spans="1:6" ht="15.75" customHeight="1" x14ac:dyDescent="0.2">
      <c r="A11" s="10" t="s">
        <v>5</v>
      </c>
      <c r="B11" s="11" t="s">
        <v>63</v>
      </c>
      <c r="C11" s="38">
        <f>C5</f>
        <v>1491.84</v>
      </c>
      <c r="D11" s="24"/>
      <c r="E11" s="24"/>
      <c r="F11" s="24"/>
    </row>
    <row r="12" spans="1:6" ht="15.75" customHeight="1" x14ac:dyDescent="0.2">
      <c r="A12" s="10" t="s">
        <v>6</v>
      </c>
      <c r="B12" s="11" t="s">
        <v>126</v>
      </c>
      <c r="C12" s="31">
        <v>596.73</v>
      </c>
      <c r="D12" s="27"/>
      <c r="E12" s="27"/>
      <c r="F12" s="27"/>
    </row>
    <row r="13" spans="1:6" ht="15.75" hidden="1" customHeight="1" x14ac:dyDescent="0.2">
      <c r="A13" s="10" t="s">
        <v>8</v>
      </c>
      <c r="B13" s="10" t="s">
        <v>9</v>
      </c>
      <c r="C13" s="31"/>
      <c r="D13" s="27"/>
      <c r="E13" s="27"/>
      <c r="F13" s="27"/>
    </row>
    <row r="14" spans="1:6" ht="15.75" hidden="1" customHeight="1" x14ac:dyDescent="0.2">
      <c r="A14" s="10" t="s">
        <v>10</v>
      </c>
      <c r="B14" s="10" t="s">
        <v>11</v>
      </c>
      <c r="C14" s="33"/>
      <c r="D14" s="27"/>
      <c r="E14" s="27"/>
      <c r="F14" s="27"/>
    </row>
    <row r="15" spans="1:6" ht="15.75" hidden="1" customHeight="1" x14ac:dyDescent="0.2">
      <c r="A15" s="10" t="s">
        <v>12</v>
      </c>
      <c r="B15" s="10" t="s">
        <v>13</v>
      </c>
      <c r="C15" s="33"/>
      <c r="D15" s="27"/>
      <c r="E15" s="27"/>
      <c r="F15" s="27"/>
    </row>
    <row r="16" spans="1:6" ht="15.75" hidden="1" customHeight="1" x14ac:dyDescent="0.2">
      <c r="A16" s="10" t="s">
        <v>14</v>
      </c>
      <c r="B16" s="10" t="s">
        <v>15</v>
      </c>
      <c r="C16" s="33"/>
      <c r="D16" s="27"/>
      <c r="E16" s="27"/>
      <c r="F16" s="27"/>
    </row>
    <row r="17" spans="1:6" ht="15.75" hidden="1" customHeight="1" x14ac:dyDescent="0.2">
      <c r="A17" s="10" t="s">
        <v>16</v>
      </c>
      <c r="B17" s="10" t="s">
        <v>17</v>
      </c>
      <c r="C17" s="33"/>
      <c r="D17" s="27"/>
      <c r="E17" s="27"/>
      <c r="F17" s="27"/>
    </row>
    <row r="18" spans="1:6" ht="15.75" customHeight="1" x14ac:dyDescent="0.2">
      <c r="A18" s="15"/>
      <c r="B18" s="11" t="s">
        <v>64</v>
      </c>
      <c r="C18" s="31">
        <f>SUM(C11:C12)</f>
        <v>2088.5699999999997</v>
      </c>
      <c r="D18" s="24"/>
      <c r="E18" s="24"/>
      <c r="F18" s="24"/>
    </row>
    <row r="19" spans="1:6" ht="31.5" customHeight="1" x14ac:dyDescent="0.2">
      <c r="A19" s="150" t="s">
        <v>73</v>
      </c>
      <c r="B19" s="150"/>
      <c r="C19" s="150"/>
      <c r="D19" s="7"/>
      <c r="E19" s="41"/>
      <c r="F19" s="7"/>
    </row>
    <row r="20" spans="1:6" ht="15.75" customHeight="1" x14ac:dyDescent="0.2">
      <c r="A20" s="9" t="s">
        <v>18</v>
      </c>
      <c r="B20" s="16" t="s">
        <v>109</v>
      </c>
      <c r="C20" s="32" t="s">
        <v>4</v>
      </c>
      <c r="D20" s="26"/>
      <c r="E20" s="26"/>
      <c r="F20" s="26"/>
    </row>
    <row r="21" spans="1:6" ht="15.75" customHeight="1" x14ac:dyDescent="0.2">
      <c r="A21" s="10" t="s">
        <v>5</v>
      </c>
      <c r="B21" s="11" t="s">
        <v>65</v>
      </c>
      <c r="C21" s="31">
        <f>C18*8.33%</f>
        <v>173.97788099999997</v>
      </c>
      <c r="D21" s="24"/>
      <c r="E21" s="24"/>
      <c r="F21" s="24"/>
    </row>
    <row r="22" spans="1:6" ht="15.75" customHeight="1" x14ac:dyDescent="0.2">
      <c r="A22" s="10" t="s">
        <v>6</v>
      </c>
      <c r="B22" s="11" t="s">
        <v>66</v>
      </c>
      <c r="C22" s="31">
        <v>60</v>
      </c>
      <c r="D22" s="24"/>
      <c r="E22" s="24"/>
      <c r="F22" s="24"/>
    </row>
    <row r="23" spans="1:6" ht="15.75" customHeight="1" x14ac:dyDescent="0.2">
      <c r="A23" s="15"/>
      <c r="B23" s="10" t="s">
        <v>19</v>
      </c>
      <c r="C23" s="31">
        <f>SUM(C21:F22)</f>
        <v>233.97788099999997</v>
      </c>
      <c r="D23" s="24"/>
      <c r="E23" s="24"/>
      <c r="F23" s="24"/>
    </row>
    <row r="24" spans="1:6" ht="41.25" customHeight="1" x14ac:dyDescent="0.2">
      <c r="A24" s="155" t="s">
        <v>67</v>
      </c>
      <c r="B24" s="155"/>
      <c r="C24" s="155"/>
      <c r="D24" s="7"/>
      <c r="E24" s="7"/>
      <c r="F24" s="7"/>
    </row>
    <row r="25" spans="1:6" ht="36.75" customHeight="1" x14ac:dyDescent="0.2">
      <c r="A25" s="9" t="s">
        <v>20</v>
      </c>
      <c r="B25" s="9" t="s">
        <v>21</v>
      </c>
      <c r="C25" s="14" t="s">
        <v>22</v>
      </c>
      <c r="D25" s="32" t="s">
        <v>4</v>
      </c>
      <c r="E25" s="26"/>
      <c r="F25" s="26"/>
    </row>
    <row r="26" spans="1:6" ht="15.75" customHeight="1" x14ac:dyDescent="0.2">
      <c r="A26" s="10" t="s">
        <v>5</v>
      </c>
      <c r="B26" s="10" t="s">
        <v>23</v>
      </c>
      <c r="C26" s="17">
        <v>0.2</v>
      </c>
      <c r="D26" s="31">
        <f>$C$18*C26</f>
        <v>417.71399999999994</v>
      </c>
      <c r="E26" s="24"/>
      <c r="F26" s="24"/>
    </row>
    <row r="27" spans="1:6" ht="15.75" customHeight="1" x14ac:dyDescent="0.2">
      <c r="A27" s="10" t="s">
        <v>6</v>
      </c>
      <c r="B27" s="10" t="s">
        <v>24</v>
      </c>
      <c r="C27" s="17">
        <v>1.4999999999999999E-2</v>
      </c>
      <c r="D27" s="31">
        <f>$C$18*C27</f>
        <v>31.328549999999993</v>
      </c>
      <c r="E27" s="24"/>
      <c r="F27" s="24"/>
    </row>
    <row r="28" spans="1:6" ht="15.75" customHeight="1" x14ac:dyDescent="0.2">
      <c r="A28" s="10" t="s">
        <v>8</v>
      </c>
      <c r="B28" s="10" t="s">
        <v>25</v>
      </c>
      <c r="C28" s="17">
        <v>0.01</v>
      </c>
      <c r="D28" s="31">
        <f>$C$18*C28</f>
        <v>20.885699999999996</v>
      </c>
      <c r="E28" s="24"/>
      <c r="F28" s="24"/>
    </row>
    <row r="29" spans="1:6" ht="15.75" customHeight="1" x14ac:dyDescent="0.2">
      <c r="A29" s="10" t="s">
        <v>10</v>
      </c>
      <c r="B29" s="10" t="s">
        <v>26</v>
      </c>
      <c r="C29" s="17">
        <v>2E-3</v>
      </c>
      <c r="D29" s="31">
        <f>$C$18*C29</f>
        <v>4.1771399999999996</v>
      </c>
      <c r="E29" s="24"/>
      <c r="F29" s="24"/>
    </row>
    <row r="30" spans="1:6" ht="15.75" customHeight="1" x14ac:dyDescent="0.2">
      <c r="A30" s="10" t="s">
        <v>12</v>
      </c>
      <c r="B30" s="11" t="s">
        <v>68</v>
      </c>
      <c r="C30" s="17">
        <v>2.5000000000000001E-2</v>
      </c>
      <c r="D30" s="31">
        <f>$C$18*C30</f>
        <v>52.214249999999993</v>
      </c>
      <c r="E30" s="24"/>
      <c r="F30" s="24"/>
    </row>
    <row r="31" spans="1:6" ht="15.75" customHeight="1" x14ac:dyDescent="0.2">
      <c r="A31" s="10" t="s">
        <v>14</v>
      </c>
      <c r="B31" s="10" t="s">
        <v>27</v>
      </c>
      <c r="C31" s="18">
        <v>0.08</v>
      </c>
      <c r="D31" s="31">
        <f t="shared" ref="D31:D33" si="0">$C$18*C31</f>
        <v>167.08559999999997</v>
      </c>
      <c r="E31" s="24"/>
      <c r="F31" s="24"/>
    </row>
    <row r="32" spans="1:6" ht="15.75" customHeight="1" x14ac:dyDescent="0.2">
      <c r="A32" s="11" t="s">
        <v>102</v>
      </c>
      <c r="B32" s="10" t="s">
        <v>28</v>
      </c>
      <c r="C32" s="17">
        <v>6.0000000000000001E-3</v>
      </c>
      <c r="D32" s="31">
        <f t="shared" si="0"/>
        <v>12.531419999999999</v>
      </c>
      <c r="E32" s="24"/>
      <c r="F32" s="24"/>
    </row>
    <row r="33" spans="1:6" ht="15.75" customHeight="1" x14ac:dyDescent="0.2">
      <c r="A33" s="21" t="s">
        <v>103</v>
      </c>
      <c r="B33" s="21" t="s">
        <v>104</v>
      </c>
      <c r="C33" s="17">
        <v>5.0000000000000001E-3</v>
      </c>
      <c r="D33" s="31">
        <f t="shared" si="0"/>
        <v>10.442849999999998</v>
      </c>
      <c r="E33" s="24"/>
      <c r="F33" s="24"/>
    </row>
    <row r="34" spans="1:6" ht="15.75" customHeight="1" x14ac:dyDescent="0.2">
      <c r="A34" s="10"/>
      <c r="B34" s="10" t="s">
        <v>29</v>
      </c>
      <c r="C34" s="17">
        <f>SUM(C26:C33)</f>
        <v>0.34300000000000008</v>
      </c>
      <c r="D34" s="31">
        <f>SUM(D26:D33)</f>
        <v>716.37950999999998</v>
      </c>
      <c r="E34" s="24"/>
      <c r="F34" s="24"/>
    </row>
    <row r="35" spans="1:6" ht="40.5" customHeight="1" x14ac:dyDescent="0.2">
      <c r="A35" s="149" t="s">
        <v>69</v>
      </c>
      <c r="B35" s="149"/>
      <c r="C35" s="149"/>
      <c r="D35" s="7"/>
      <c r="E35" s="7"/>
      <c r="F35" s="7"/>
    </row>
    <row r="36" spans="1:6" ht="15.75" customHeight="1" x14ac:dyDescent="0.2">
      <c r="A36" s="9" t="s">
        <v>30</v>
      </c>
      <c r="B36" s="9" t="s">
        <v>31</v>
      </c>
      <c r="C36" s="32" t="s">
        <v>4</v>
      </c>
      <c r="D36" s="26"/>
      <c r="E36" s="26"/>
      <c r="F36" s="26"/>
    </row>
    <row r="37" spans="1:6" ht="15.75" customHeight="1" x14ac:dyDescent="0.2">
      <c r="A37" s="10" t="s">
        <v>5</v>
      </c>
      <c r="B37" s="10" t="s">
        <v>32</v>
      </c>
      <c r="C37" s="31">
        <v>110</v>
      </c>
      <c r="D37" s="24"/>
      <c r="E37" s="24"/>
      <c r="F37" s="24"/>
    </row>
    <row r="38" spans="1:6" ht="15.75" customHeight="1" x14ac:dyDescent="0.2">
      <c r="A38" s="10" t="s">
        <v>6</v>
      </c>
      <c r="B38" s="11" t="s">
        <v>86</v>
      </c>
      <c r="C38" s="31">
        <v>40.5</v>
      </c>
      <c r="D38" s="24"/>
      <c r="E38" s="24"/>
      <c r="F38" s="24"/>
    </row>
    <row r="39" spans="1:6" ht="15.75" hidden="1" customHeight="1" x14ac:dyDescent="0.2">
      <c r="A39" s="10" t="s">
        <v>8</v>
      </c>
      <c r="B39" s="11" t="s">
        <v>70</v>
      </c>
      <c r="C39" s="31"/>
      <c r="D39" s="24"/>
      <c r="E39" s="24"/>
      <c r="F39" s="24"/>
    </row>
    <row r="40" spans="1:6" ht="15.75" customHeight="1" x14ac:dyDescent="0.2">
      <c r="A40" s="21" t="s">
        <v>110</v>
      </c>
      <c r="B40" s="11" t="s">
        <v>111</v>
      </c>
      <c r="C40" s="31">
        <v>79.2</v>
      </c>
      <c r="D40" s="24"/>
      <c r="E40" s="24"/>
      <c r="F40" s="24"/>
    </row>
    <row r="41" spans="1:6" ht="15.75" customHeight="1" x14ac:dyDescent="0.2">
      <c r="A41" s="12"/>
      <c r="B41" s="12" t="s">
        <v>84</v>
      </c>
      <c r="C41" s="31">
        <f>SUM(C37:C38)-C40</f>
        <v>71.3</v>
      </c>
      <c r="D41" s="24"/>
      <c r="E41" s="24"/>
      <c r="F41" s="24"/>
    </row>
    <row r="42" spans="1:6" ht="36" customHeight="1" x14ac:dyDescent="0.2">
      <c r="A42" s="159" t="s">
        <v>33</v>
      </c>
      <c r="B42" s="159"/>
      <c r="C42" s="159"/>
      <c r="D42" s="19"/>
      <c r="E42" s="19"/>
      <c r="F42" s="19"/>
    </row>
    <row r="43" spans="1:6" ht="15.75" customHeight="1" x14ac:dyDescent="0.2">
      <c r="A43" s="13">
        <v>3</v>
      </c>
      <c r="B43" s="9" t="s">
        <v>34</v>
      </c>
      <c r="C43" s="32" t="s">
        <v>4</v>
      </c>
      <c r="D43" s="26"/>
      <c r="E43" s="26"/>
      <c r="F43" s="26"/>
    </row>
    <row r="44" spans="1:6" ht="15.75" customHeight="1" x14ac:dyDescent="0.2">
      <c r="A44" s="10" t="s">
        <v>5</v>
      </c>
      <c r="B44" s="11" t="s">
        <v>71</v>
      </c>
      <c r="C44" s="31">
        <v>6.6</v>
      </c>
      <c r="D44" s="24"/>
      <c r="E44" s="24"/>
      <c r="F44" s="24"/>
    </row>
    <row r="45" spans="1:6" ht="15.75" customHeight="1" x14ac:dyDescent="0.2">
      <c r="A45" s="10" t="s">
        <v>6</v>
      </c>
      <c r="B45" s="11" t="s">
        <v>74</v>
      </c>
      <c r="C45" s="31">
        <v>0.39</v>
      </c>
      <c r="D45" s="24"/>
      <c r="E45" s="24"/>
      <c r="F45" s="24"/>
    </row>
    <row r="46" spans="1:6" ht="28.5" customHeight="1" x14ac:dyDescent="0.2">
      <c r="A46" s="10" t="s">
        <v>8</v>
      </c>
      <c r="B46" s="11" t="s">
        <v>75</v>
      </c>
      <c r="C46" s="34">
        <v>46.2</v>
      </c>
      <c r="D46" s="28"/>
      <c r="E46" s="28"/>
      <c r="F46" s="28"/>
    </row>
    <row r="47" spans="1:6" ht="15.75" customHeight="1" x14ac:dyDescent="0.2">
      <c r="A47" s="10" t="s">
        <v>10</v>
      </c>
      <c r="B47" s="11" t="s">
        <v>72</v>
      </c>
      <c r="C47" s="31">
        <v>15.84</v>
      </c>
      <c r="D47" s="24"/>
      <c r="E47" s="24"/>
      <c r="F47" s="24"/>
    </row>
    <row r="48" spans="1:6" ht="31.5" customHeight="1" x14ac:dyDescent="0.2">
      <c r="A48" s="10" t="s">
        <v>12</v>
      </c>
      <c r="B48" s="11" t="s">
        <v>76</v>
      </c>
      <c r="C48" s="34">
        <v>10.56</v>
      </c>
      <c r="D48" s="28"/>
      <c r="E48" s="28"/>
      <c r="F48" s="28"/>
    </row>
    <row r="49" spans="1:6" ht="29.25" customHeight="1" x14ac:dyDescent="0.2">
      <c r="A49" s="10" t="s">
        <v>14</v>
      </c>
      <c r="B49" s="11" t="s">
        <v>80</v>
      </c>
      <c r="C49" s="35">
        <v>0.39</v>
      </c>
      <c r="D49" s="29"/>
      <c r="E49" s="29"/>
      <c r="F49" s="29"/>
    </row>
    <row r="50" spans="1:6" ht="15.75" customHeight="1" x14ac:dyDescent="0.2">
      <c r="A50" s="10"/>
      <c r="B50" s="10" t="s">
        <v>29</v>
      </c>
      <c r="C50" s="31">
        <f>SUM(C44:F49)</f>
        <v>79.98</v>
      </c>
      <c r="D50" s="24"/>
      <c r="E50" s="24"/>
      <c r="F50" s="24"/>
    </row>
    <row r="51" spans="1:6" ht="24" customHeight="1" x14ac:dyDescent="0.2">
      <c r="A51" s="160" t="s">
        <v>35</v>
      </c>
      <c r="B51" s="160"/>
      <c r="C51" s="160"/>
      <c r="D51" s="19"/>
      <c r="E51" s="19"/>
      <c r="F51" s="19"/>
    </row>
    <row r="52" spans="1:6" ht="27" customHeight="1" x14ac:dyDescent="0.2">
      <c r="A52" s="161" t="s">
        <v>81</v>
      </c>
      <c r="B52" s="161"/>
      <c r="C52" s="161"/>
      <c r="D52" s="7"/>
      <c r="E52" s="7"/>
      <c r="F52" s="7"/>
    </row>
    <row r="53" spans="1:6" ht="31.5" customHeight="1" x14ac:dyDescent="0.2">
      <c r="A53" s="9" t="s">
        <v>36</v>
      </c>
      <c r="B53" s="20" t="s">
        <v>37</v>
      </c>
      <c r="C53" s="32" t="s">
        <v>4</v>
      </c>
      <c r="D53" s="26"/>
      <c r="E53" s="26"/>
      <c r="F53" s="26"/>
    </row>
    <row r="54" spans="1:6" ht="15.75" customHeight="1" x14ac:dyDescent="0.2">
      <c r="A54" s="10" t="s">
        <v>5</v>
      </c>
      <c r="B54" s="11" t="s">
        <v>77</v>
      </c>
      <c r="C54" s="31">
        <v>13.2</v>
      </c>
      <c r="D54" s="24"/>
      <c r="E54" s="24"/>
      <c r="F54" s="24"/>
    </row>
    <row r="55" spans="1:6" ht="15.75" customHeight="1" x14ac:dyDescent="0.2">
      <c r="A55" s="10" t="s">
        <v>6</v>
      </c>
      <c r="B55" s="11" t="s">
        <v>78</v>
      </c>
      <c r="C55" s="31">
        <v>26.4</v>
      </c>
      <c r="D55" s="24"/>
      <c r="E55" s="24"/>
      <c r="F55" s="24"/>
    </row>
    <row r="56" spans="1:6" ht="15.75" customHeight="1" x14ac:dyDescent="0.2">
      <c r="A56" s="10" t="s">
        <v>8</v>
      </c>
      <c r="B56" s="10" t="s">
        <v>38</v>
      </c>
      <c r="C56" s="31">
        <v>0.27</v>
      </c>
      <c r="D56" s="24"/>
      <c r="E56" s="24"/>
      <c r="F56" s="24"/>
    </row>
    <row r="57" spans="1:6" ht="15.75" customHeight="1" x14ac:dyDescent="0.2">
      <c r="A57" s="10" t="s">
        <v>12</v>
      </c>
      <c r="B57" s="11" t="s">
        <v>79</v>
      </c>
      <c r="C57" s="31">
        <v>4.62</v>
      </c>
      <c r="D57" s="24"/>
      <c r="E57" s="24"/>
      <c r="F57" s="24"/>
    </row>
    <row r="58" spans="1:6" ht="15.75" customHeight="1" x14ac:dyDescent="0.2">
      <c r="A58" s="10" t="s">
        <v>14</v>
      </c>
      <c r="B58" s="10" t="s">
        <v>39</v>
      </c>
      <c r="C58" s="31">
        <v>1.06</v>
      </c>
      <c r="D58" s="24"/>
      <c r="E58" s="24"/>
      <c r="F58" s="24"/>
    </row>
    <row r="59" spans="1:6" ht="15.75" customHeight="1" x14ac:dyDescent="0.2">
      <c r="A59" s="10"/>
      <c r="B59" s="10" t="s">
        <v>29</v>
      </c>
      <c r="C59" s="31">
        <f>SUM(C54:F58)</f>
        <v>45.55</v>
      </c>
      <c r="D59" s="24"/>
      <c r="E59" s="24"/>
      <c r="F59" s="24"/>
    </row>
    <row r="60" spans="1:6" ht="36.75" hidden="1" customHeight="1" x14ac:dyDescent="0.2">
      <c r="A60" s="154" t="s">
        <v>40</v>
      </c>
      <c r="B60" s="154"/>
      <c r="C60" s="154"/>
      <c r="D60" s="8"/>
      <c r="E60" s="8"/>
      <c r="F60" s="8"/>
    </row>
    <row r="61" spans="1:6" ht="15.75" hidden="1" customHeight="1" x14ac:dyDescent="0.2">
      <c r="A61" s="9" t="s">
        <v>41</v>
      </c>
      <c r="B61" s="14" t="s">
        <v>42</v>
      </c>
      <c r="C61" s="32" t="s">
        <v>4</v>
      </c>
      <c r="D61" s="26"/>
      <c r="E61" s="26"/>
      <c r="F61" s="26"/>
    </row>
    <row r="62" spans="1:6" ht="15.75" hidden="1" customHeight="1" x14ac:dyDescent="0.2">
      <c r="A62" s="10" t="s">
        <v>5</v>
      </c>
      <c r="B62" s="10" t="s">
        <v>42</v>
      </c>
      <c r="C62" s="33"/>
      <c r="D62" s="27"/>
      <c r="E62" s="27"/>
      <c r="F62" s="27"/>
    </row>
    <row r="63" spans="1:6" ht="15.75" hidden="1" customHeight="1" x14ac:dyDescent="0.2">
      <c r="A63" s="10"/>
      <c r="B63" s="10" t="s">
        <v>29</v>
      </c>
      <c r="C63" s="33"/>
      <c r="D63" s="27"/>
      <c r="E63" s="27"/>
      <c r="F63" s="27"/>
    </row>
    <row r="64" spans="1:6" ht="36" customHeight="1" x14ac:dyDescent="0.2">
      <c r="A64" s="159" t="s">
        <v>43</v>
      </c>
      <c r="B64" s="159"/>
      <c r="C64" s="159"/>
      <c r="D64" s="19"/>
      <c r="E64" s="19"/>
      <c r="F64" s="19"/>
    </row>
    <row r="65" spans="1:6" ht="15.75" customHeight="1" x14ac:dyDescent="0.2">
      <c r="A65" s="13">
        <v>5</v>
      </c>
      <c r="B65" s="14" t="s">
        <v>44</v>
      </c>
      <c r="C65" s="32" t="s">
        <v>4</v>
      </c>
      <c r="D65" s="26"/>
      <c r="E65" s="26"/>
      <c r="F65" s="26"/>
    </row>
    <row r="66" spans="1:6" ht="14.25" x14ac:dyDescent="0.2">
      <c r="A66" s="10" t="s">
        <v>5</v>
      </c>
      <c r="B66" s="44" t="s">
        <v>45</v>
      </c>
      <c r="C66" s="31">
        <f>'UNIFORME MECANICO '!G35</f>
        <v>813.24000000000024</v>
      </c>
      <c r="D66" s="24"/>
      <c r="E66" s="24"/>
      <c r="F66" s="24"/>
    </row>
    <row r="67" spans="1:6" ht="14.25" x14ac:dyDescent="0.2">
      <c r="A67" s="21" t="s">
        <v>93</v>
      </c>
      <c r="B67" s="46" t="s">
        <v>95</v>
      </c>
      <c r="C67" s="57">
        <f>'MATERIAIS LP'!G22</f>
        <v>777.94916666666666</v>
      </c>
      <c r="D67" s="24"/>
      <c r="E67" s="24"/>
      <c r="F67" s="24"/>
    </row>
    <row r="68" spans="1:6" ht="15.75" customHeight="1" x14ac:dyDescent="0.2">
      <c r="A68" s="10" t="s">
        <v>8</v>
      </c>
      <c r="B68" s="45" t="s">
        <v>46</v>
      </c>
      <c r="C68" s="31">
        <f>'EQ E EPIS AUX LP'!G22</f>
        <v>573.81416666666667</v>
      </c>
      <c r="D68" s="24"/>
      <c r="E68" s="24"/>
      <c r="F68" s="24"/>
    </row>
    <row r="69" spans="1:6" ht="14.25" hidden="1" x14ac:dyDescent="0.2">
      <c r="A69" s="10" t="s">
        <v>10</v>
      </c>
      <c r="B69" s="10" t="s">
        <v>17</v>
      </c>
      <c r="C69" s="31"/>
      <c r="D69" s="24"/>
      <c r="E69" s="24"/>
      <c r="F69" s="24"/>
    </row>
    <row r="70" spans="1:6" ht="15.75" customHeight="1" x14ac:dyDescent="0.2">
      <c r="A70" s="15"/>
      <c r="B70" s="10" t="s">
        <v>47</v>
      </c>
      <c r="C70" s="31">
        <f>SUM(C66:C69)</f>
        <v>2165.0033333333336</v>
      </c>
      <c r="D70" s="24"/>
      <c r="E70" s="24"/>
      <c r="F70" s="24"/>
    </row>
    <row r="71" spans="1:6" ht="42.75" customHeight="1" x14ac:dyDescent="0.2">
      <c r="A71" s="162" t="s">
        <v>48</v>
      </c>
      <c r="B71" s="162"/>
      <c r="C71" s="162"/>
      <c r="D71" s="19"/>
      <c r="E71" s="19"/>
      <c r="F71" s="19"/>
    </row>
    <row r="72" spans="1:6" ht="15.75" customHeight="1" x14ac:dyDescent="0.2">
      <c r="A72" s="13">
        <v>6</v>
      </c>
      <c r="B72" s="9" t="s">
        <v>49</v>
      </c>
      <c r="C72" s="9" t="s">
        <v>50</v>
      </c>
      <c r="D72" s="36" t="s">
        <v>92</v>
      </c>
      <c r="E72" s="19"/>
      <c r="F72" s="19"/>
    </row>
    <row r="73" spans="1:6" ht="15.75" customHeight="1" x14ac:dyDescent="0.2">
      <c r="A73" s="10" t="s">
        <v>5</v>
      </c>
      <c r="B73" s="10" t="s">
        <v>51</v>
      </c>
      <c r="C73" s="17">
        <v>0.15</v>
      </c>
      <c r="D73" s="31">
        <f>$C$88*C73</f>
        <v>810.11410864999993</v>
      </c>
      <c r="E73" s="24"/>
      <c r="F73" s="24"/>
    </row>
    <row r="74" spans="1:6" ht="15.75" customHeight="1" x14ac:dyDescent="0.2">
      <c r="A74" s="10" t="s">
        <v>6</v>
      </c>
      <c r="B74" s="10" t="s">
        <v>52</v>
      </c>
      <c r="C74" s="17">
        <v>7.0542999999999995E-2</v>
      </c>
      <c r="D74" s="31">
        <f t="shared" ref="D74:D78" si="1">$C$88*C74</f>
        <v>380.98586377664628</v>
      </c>
      <c r="E74" s="24"/>
      <c r="F74" s="24"/>
    </row>
    <row r="75" spans="1:6" ht="15.75" customHeight="1" x14ac:dyDescent="0.2">
      <c r="A75" s="10" t="s">
        <v>8</v>
      </c>
      <c r="B75" s="11" t="s">
        <v>108</v>
      </c>
      <c r="C75" s="156"/>
      <c r="D75" s="157"/>
      <c r="E75" s="24"/>
      <c r="F75" s="24"/>
    </row>
    <row r="76" spans="1:6" ht="15.75" customHeight="1" x14ac:dyDescent="0.2">
      <c r="A76" s="21" t="s">
        <v>85</v>
      </c>
      <c r="B76" s="56" t="s">
        <v>105</v>
      </c>
      <c r="C76" s="17">
        <v>6.4999999999999997E-3</v>
      </c>
      <c r="D76" s="31">
        <f t="shared" si="1"/>
        <v>35.104944708166663</v>
      </c>
      <c r="E76" s="24"/>
      <c r="F76" s="24"/>
    </row>
    <row r="77" spans="1:6" ht="15.75" customHeight="1" x14ac:dyDescent="0.2">
      <c r="A77" s="21"/>
      <c r="B77" s="56"/>
      <c r="C77" s="17"/>
      <c r="D77" s="31"/>
      <c r="E77" s="24"/>
      <c r="F77" s="24"/>
    </row>
    <row r="78" spans="1:6" ht="15.75" customHeight="1" x14ac:dyDescent="0.2">
      <c r="A78" s="21" t="s">
        <v>106</v>
      </c>
      <c r="B78" s="56" t="s">
        <v>107</v>
      </c>
      <c r="C78" s="17">
        <v>0.03</v>
      </c>
      <c r="D78" s="31">
        <f t="shared" si="1"/>
        <v>162.02282173</v>
      </c>
      <c r="E78" s="24"/>
      <c r="F78" s="24"/>
    </row>
    <row r="79" spans="1:6" ht="15.75" customHeight="1" x14ac:dyDescent="0.2">
      <c r="A79" s="21" t="s">
        <v>337</v>
      </c>
      <c r="B79" s="56" t="s">
        <v>336</v>
      </c>
      <c r="C79" s="17">
        <v>0.02</v>
      </c>
      <c r="D79" s="31">
        <f>$C$88*C79</f>
        <v>108.01521448666666</v>
      </c>
      <c r="E79" s="24"/>
      <c r="F79" s="24"/>
    </row>
    <row r="80" spans="1:6" ht="15.75" customHeight="1" x14ac:dyDescent="0.2">
      <c r="A80" s="15"/>
      <c r="B80" s="10" t="s">
        <v>19</v>
      </c>
      <c r="C80" s="17">
        <f>SUM(C73:C78)</f>
        <v>0.25704300000000002</v>
      </c>
      <c r="D80" s="31">
        <f>SUM(D73:D79)</f>
        <v>1496.2429533514796</v>
      </c>
      <c r="E80" s="24"/>
      <c r="F80" s="24"/>
    </row>
    <row r="81" spans="1:6" ht="48" customHeight="1" x14ac:dyDescent="0.2">
      <c r="A81" s="158" t="s">
        <v>53</v>
      </c>
      <c r="B81" s="158"/>
      <c r="C81" s="158"/>
      <c r="D81" s="19"/>
      <c r="E81" s="19"/>
      <c r="F81" s="19"/>
    </row>
    <row r="82" spans="1:6" ht="31.5" customHeight="1" x14ac:dyDescent="0.2">
      <c r="A82" s="22"/>
      <c r="B82" s="20" t="s">
        <v>54</v>
      </c>
      <c r="C82" s="37" t="s">
        <v>55</v>
      </c>
      <c r="D82" s="2"/>
      <c r="E82" s="2"/>
      <c r="F82" s="2"/>
    </row>
    <row r="83" spans="1:6" ht="15.75" customHeight="1" x14ac:dyDescent="0.2">
      <c r="A83" s="10" t="s">
        <v>5</v>
      </c>
      <c r="B83" s="11" t="s">
        <v>87</v>
      </c>
      <c r="C83" s="38">
        <f>C18</f>
        <v>2088.5699999999997</v>
      </c>
      <c r="D83" s="30"/>
      <c r="E83" s="30"/>
      <c r="F83" s="30"/>
    </row>
    <row r="84" spans="1:6" ht="15.75" customHeight="1" x14ac:dyDescent="0.2">
      <c r="A84" s="10" t="s">
        <v>6</v>
      </c>
      <c r="B84" s="11" t="s">
        <v>88</v>
      </c>
      <c r="C84" s="38">
        <f>SUM(C23+D34+C41)</f>
        <v>1021.657391</v>
      </c>
      <c r="D84" s="30"/>
      <c r="E84" s="30"/>
      <c r="F84" s="30"/>
    </row>
    <row r="85" spans="1:6" ht="15.75" customHeight="1" x14ac:dyDescent="0.2">
      <c r="A85" s="10" t="s">
        <v>8</v>
      </c>
      <c r="B85" s="11" t="s">
        <v>89</v>
      </c>
      <c r="C85" s="38">
        <f>C50</f>
        <v>79.98</v>
      </c>
      <c r="D85" s="30"/>
      <c r="E85" s="30"/>
      <c r="F85" s="30"/>
    </row>
    <row r="86" spans="1:6" ht="15.75" customHeight="1" x14ac:dyDescent="0.2">
      <c r="A86" s="10" t="s">
        <v>10</v>
      </c>
      <c r="B86" s="11" t="s">
        <v>90</v>
      </c>
      <c r="C86" s="38">
        <f>C59</f>
        <v>45.55</v>
      </c>
      <c r="D86" s="30"/>
      <c r="E86" s="30"/>
      <c r="F86" s="30"/>
    </row>
    <row r="87" spans="1:6" ht="15.75" customHeight="1" x14ac:dyDescent="0.2">
      <c r="A87" s="10" t="s">
        <v>12</v>
      </c>
      <c r="B87" s="11" t="s">
        <v>91</v>
      </c>
      <c r="C87" s="38">
        <f>C70</f>
        <v>2165.0033333333336</v>
      </c>
      <c r="D87" s="30"/>
      <c r="E87" s="30"/>
      <c r="F87" s="30"/>
    </row>
    <row r="88" spans="1:6" ht="15.75" customHeight="1" x14ac:dyDescent="0.2">
      <c r="A88" s="10"/>
      <c r="B88" s="10" t="s">
        <v>56</v>
      </c>
      <c r="C88" s="38">
        <f>SUM(C83:C87)</f>
        <v>5400.7607243333332</v>
      </c>
      <c r="D88" s="30"/>
      <c r="E88" s="30"/>
      <c r="F88" s="30"/>
    </row>
    <row r="89" spans="1:6" ht="15.75" customHeight="1" x14ac:dyDescent="0.2">
      <c r="A89" s="10" t="s">
        <v>14</v>
      </c>
      <c r="B89" s="11" t="s">
        <v>82</v>
      </c>
      <c r="C89" s="38">
        <f>D80</f>
        <v>1496.2429533514796</v>
      </c>
      <c r="D89" s="30"/>
      <c r="E89" s="30"/>
      <c r="F89" s="30"/>
    </row>
    <row r="90" spans="1:6" ht="15.75" customHeight="1" x14ac:dyDescent="0.2">
      <c r="A90" s="10"/>
      <c r="B90" s="10" t="s">
        <v>57</v>
      </c>
      <c r="C90" s="54">
        <f>SUM(C88+C89)</f>
        <v>6897.0036776848128</v>
      </c>
      <c r="D90" s="30"/>
      <c r="E90" s="30"/>
      <c r="F90" s="30"/>
    </row>
    <row r="91" spans="1:6" ht="15.75" customHeight="1" x14ac:dyDescent="0.2">
      <c r="A91" s="2"/>
      <c r="B91" s="2"/>
      <c r="C91" s="55"/>
      <c r="D91" s="2"/>
      <c r="E91" s="2"/>
      <c r="F91" s="2"/>
    </row>
  </sheetData>
  <mergeCells count="14">
    <mergeCell ref="A2:C2"/>
    <mergeCell ref="A1:C1"/>
    <mergeCell ref="A9:C9"/>
    <mergeCell ref="A19:C19"/>
    <mergeCell ref="A24:C24"/>
    <mergeCell ref="A64:C64"/>
    <mergeCell ref="A71:C71"/>
    <mergeCell ref="A81:C81"/>
    <mergeCell ref="A35:C35"/>
    <mergeCell ref="A42:C42"/>
    <mergeCell ref="A51:C51"/>
    <mergeCell ref="A52:C52"/>
    <mergeCell ref="A60:C60"/>
    <mergeCell ref="C75:D75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80" zoomScaleNormal="80" workbookViewId="0">
      <selection activeCell="I3" sqref="I3"/>
    </sheetView>
  </sheetViews>
  <sheetFormatPr defaultRowHeight="12.75" x14ac:dyDescent="0.2"/>
  <cols>
    <col min="1" max="1" width="8.83203125" customWidth="1"/>
    <col min="2" max="2" width="61.33203125" customWidth="1"/>
    <col min="3" max="3" width="28.1640625" customWidth="1"/>
    <col min="4" max="4" width="16.1640625" customWidth="1"/>
    <col min="5" max="5" width="16" customWidth="1"/>
    <col min="6" max="6" width="16.6640625" customWidth="1"/>
    <col min="7" max="7" width="20.5" customWidth="1"/>
    <col min="9" max="9" width="21.33203125" customWidth="1"/>
  </cols>
  <sheetData>
    <row r="1" spans="1:9" ht="15" x14ac:dyDescent="0.2">
      <c r="A1" s="187" t="s">
        <v>196</v>
      </c>
      <c r="B1" s="188"/>
      <c r="C1" s="188"/>
      <c r="D1" s="188"/>
      <c r="E1" s="188"/>
      <c r="F1" s="188"/>
      <c r="G1" s="189"/>
    </row>
    <row r="2" spans="1:9" ht="33.75" customHeight="1" x14ac:dyDescent="0.2">
      <c r="A2" s="123" t="s">
        <v>168</v>
      </c>
      <c r="B2" s="124" t="s">
        <v>195</v>
      </c>
      <c r="C2" s="125" t="s">
        <v>194</v>
      </c>
      <c r="D2" s="124" t="s">
        <v>193</v>
      </c>
      <c r="E2" s="124" t="s">
        <v>164</v>
      </c>
      <c r="F2" s="125" t="s">
        <v>192</v>
      </c>
      <c r="G2" s="126" t="s">
        <v>191</v>
      </c>
    </row>
    <row r="3" spans="1:9" ht="48" customHeight="1" x14ac:dyDescent="0.2">
      <c r="A3" s="108">
        <v>1</v>
      </c>
      <c r="B3" s="107" t="s">
        <v>190</v>
      </c>
      <c r="C3" s="119">
        <v>70</v>
      </c>
      <c r="D3" s="90" t="s">
        <v>173</v>
      </c>
      <c r="E3" s="90" t="s">
        <v>170</v>
      </c>
      <c r="F3" s="105">
        <v>2.99</v>
      </c>
      <c r="G3" s="104">
        <f t="shared" ref="G3:G17" si="0">F3*C3</f>
        <v>209.3</v>
      </c>
      <c r="I3" s="136"/>
    </row>
    <row r="4" spans="1:9" ht="48" customHeight="1" x14ac:dyDescent="0.2">
      <c r="A4" s="106">
        <v>2</v>
      </c>
      <c r="B4" s="84" t="s">
        <v>189</v>
      </c>
      <c r="C4" s="120">
        <v>60</v>
      </c>
      <c r="D4" s="88" t="s">
        <v>173</v>
      </c>
      <c r="E4" s="88" t="s">
        <v>170</v>
      </c>
      <c r="F4" s="105">
        <v>3.8</v>
      </c>
      <c r="G4" s="104">
        <f t="shared" si="0"/>
        <v>228</v>
      </c>
    </row>
    <row r="5" spans="1:9" ht="48" customHeight="1" x14ac:dyDescent="0.2">
      <c r="A5" s="106">
        <v>3</v>
      </c>
      <c r="B5" s="84" t="s">
        <v>188</v>
      </c>
      <c r="C5" s="121">
        <v>900</v>
      </c>
      <c r="D5" s="88" t="s">
        <v>187</v>
      </c>
      <c r="E5" s="88" t="s">
        <v>170</v>
      </c>
      <c r="F5" s="105">
        <v>3.16</v>
      </c>
      <c r="G5" s="104">
        <f t="shared" si="0"/>
        <v>2844</v>
      </c>
    </row>
    <row r="6" spans="1:9" ht="48" customHeight="1" x14ac:dyDescent="0.2">
      <c r="A6" s="106">
        <v>4</v>
      </c>
      <c r="B6" s="84" t="s">
        <v>186</v>
      </c>
      <c r="C6" s="120">
        <v>28</v>
      </c>
      <c r="D6" s="88" t="s">
        <v>173</v>
      </c>
      <c r="E6" s="88" t="s">
        <v>170</v>
      </c>
      <c r="F6" s="105">
        <v>1.21</v>
      </c>
      <c r="G6" s="104">
        <f t="shared" si="0"/>
        <v>33.879999999999995</v>
      </c>
    </row>
    <row r="7" spans="1:9" ht="48" customHeight="1" x14ac:dyDescent="0.2">
      <c r="A7" s="108">
        <v>5</v>
      </c>
      <c r="B7" s="107" t="s">
        <v>185</v>
      </c>
      <c r="C7" s="119">
        <v>70</v>
      </c>
      <c r="D7" s="90" t="s">
        <v>171</v>
      </c>
      <c r="E7" s="90" t="s">
        <v>170</v>
      </c>
      <c r="F7" s="105">
        <v>1.99</v>
      </c>
      <c r="G7" s="104">
        <f t="shared" si="0"/>
        <v>139.30000000000001</v>
      </c>
    </row>
    <row r="8" spans="1:9" ht="48" customHeight="1" x14ac:dyDescent="0.2">
      <c r="A8" s="106">
        <v>6</v>
      </c>
      <c r="B8" s="84" t="s">
        <v>184</v>
      </c>
      <c r="C8" s="120">
        <v>50</v>
      </c>
      <c r="D8" s="88" t="s">
        <v>171</v>
      </c>
      <c r="E8" s="88" t="s">
        <v>170</v>
      </c>
      <c r="F8" s="105">
        <v>0.99</v>
      </c>
      <c r="G8" s="104">
        <f t="shared" si="0"/>
        <v>49.5</v>
      </c>
    </row>
    <row r="9" spans="1:9" ht="48" customHeight="1" x14ac:dyDescent="0.2">
      <c r="A9" s="106">
        <v>7</v>
      </c>
      <c r="B9" s="84" t="s">
        <v>183</v>
      </c>
      <c r="C9" s="120">
        <v>50</v>
      </c>
      <c r="D9" s="88" t="s">
        <v>173</v>
      </c>
      <c r="E9" s="88" t="s">
        <v>170</v>
      </c>
      <c r="F9" s="105">
        <v>15.9</v>
      </c>
      <c r="G9" s="104">
        <f t="shared" si="0"/>
        <v>795</v>
      </c>
    </row>
    <row r="10" spans="1:9" ht="48" customHeight="1" x14ac:dyDescent="0.2">
      <c r="A10" s="106">
        <v>8</v>
      </c>
      <c r="B10" s="84" t="s">
        <v>182</v>
      </c>
      <c r="C10" s="120">
        <v>9</v>
      </c>
      <c r="D10" s="88" t="s">
        <v>173</v>
      </c>
      <c r="E10" s="88" t="s">
        <v>170</v>
      </c>
      <c r="F10" s="105">
        <v>5.99</v>
      </c>
      <c r="G10" s="104">
        <f t="shared" si="0"/>
        <v>53.910000000000004</v>
      </c>
    </row>
    <row r="11" spans="1:9" ht="48" customHeight="1" x14ac:dyDescent="0.2">
      <c r="A11" s="106">
        <v>9</v>
      </c>
      <c r="B11" s="107" t="s">
        <v>181</v>
      </c>
      <c r="C11" s="120">
        <v>80</v>
      </c>
      <c r="D11" s="88" t="s">
        <v>171</v>
      </c>
      <c r="E11" s="88" t="s">
        <v>170</v>
      </c>
      <c r="F11" s="105">
        <v>6.99</v>
      </c>
      <c r="G11" s="104">
        <f t="shared" si="0"/>
        <v>559.20000000000005</v>
      </c>
    </row>
    <row r="12" spans="1:9" ht="48" customHeight="1" x14ac:dyDescent="0.2">
      <c r="A12" s="106">
        <v>10</v>
      </c>
      <c r="B12" s="84" t="s">
        <v>180</v>
      </c>
      <c r="C12" s="120">
        <v>15</v>
      </c>
      <c r="D12" s="88" t="s">
        <v>171</v>
      </c>
      <c r="E12" s="88" t="s">
        <v>170</v>
      </c>
      <c r="F12" s="105">
        <v>6.99</v>
      </c>
      <c r="G12" s="104">
        <f t="shared" si="0"/>
        <v>104.85000000000001</v>
      </c>
    </row>
    <row r="13" spans="1:9" ht="48" customHeight="1" x14ac:dyDescent="0.2">
      <c r="A13" s="106">
        <v>13</v>
      </c>
      <c r="B13" s="84" t="s">
        <v>179</v>
      </c>
      <c r="C13" s="120">
        <v>15</v>
      </c>
      <c r="D13" s="88" t="s">
        <v>175</v>
      </c>
      <c r="E13" s="88" t="s">
        <v>170</v>
      </c>
      <c r="F13" s="105">
        <v>26.9</v>
      </c>
      <c r="G13" s="104">
        <f t="shared" si="0"/>
        <v>403.5</v>
      </c>
    </row>
    <row r="14" spans="1:9" ht="48" customHeight="1" x14ac:dyDescent="0.2">
      <c r="A14" s="106">
        <v>14</v>
      </c>
      <c r="B14" s="84" t="s">
        <v>178</v>
      </c>
      <c r="C14" s="120">
        <v>15</v>
      </c>
      <c r="D14" s="88" t="s">
        <v>175</v>
      </c>
      <c r="E14" s="88" t="s">
        <v>170</v>
      </c>
      <c r="F14" s="105">
        <v>39</v>
      </c>
      <c r="G14" s="104">
        <f t="shared" si="0"/>
        <v>585</v>
      </c>
    </row>
    <row r="15" spans="1:9" ht="48" customHeight="1" x14ac:dyDescent="0.2">
      <c r="A15" s="106">
        <v>17</v>
      </c>
      <c r="B15" s="84" t="s">
        <v>177</v>
      </c>
      <c r="C15" s="120">
        <v>15</v>
      </c>
      <c r="D15" s="88" t="s">
        <v>175</v>
      </c>
      <c r="E15" s="88" t="s">
        <v>170</v>
      </c>
      <c r="F15" s="105">
        <v>39</v>
      </c>
      <c r="G15" s="104">
        <f t="shared" si="0"/>
        <v>585</v>
      </c>
    </row>
    <row r="16" spans="1:9" ht="48" customHeight="1" x14ac:dyDescent="0.2">
      <c r="A16" s="106">
        <v>18</v>
      </c>
      <c r="B16" s="84" t="s">
        <v>176</v>
      </c>
      <c r="C16" s="120">
        <v>15</v>
      </c>
      <c r="D16" s="88" t="s">
        <v>175</v>
      </c>
      <c r="E16" s="88" t="s">
        <v>170</v>
      </c>
      <c r="F16" s="105">
        <v>35</v>
      </c>
      <c r="G16" s="104">
        <f t="shared" si="0"/>
        <v>525</v>
      </c>
    </row>
    <row r="17" spans="1:7" ht="48" customHeight="1" x14ac:dyDescent="0.2">
      <c r="A17" s="106">
        <v>19</v>
      </c>
      <c r="B17" s="84" t="s">
        <v>174</v>
      </c>
      <c r="C17" s="120">
        <v>5</v>
      </c>
      <c r="D17" s="88" t="s">
        <v>171</v>
      </c>
      <c r="E17" s="88" t="s">
        <v>170</v>
      </c>
      <c r="F17" s="105">
        <v>5.99</v>
      </c>
      <c r="G17" s="104">
        <f t="shared" si="0"/>
        <v>29.950000000000003</v>
      </c>
    </row>
    <row r="18" spans="1:7" ht="48" customHeight="1" x14ac:dyDescent="0.2">
      <c r="A18" s="106">
        <v>22</v>
      </c>
      <c r="B18" s="130" t="s">
        <v>257</v>
      </c>
      <c r="C18" s="120">
        <v>12</v>
      </c>
      <c r="D18" s="88" t="s">
        <v>175</v>
      </c>
      <c r="E18" s="88" t="s">
        <v>170</v>
      </c>
      <c r="F18" s="105">
        <v>20</v>
      </c>
      <c r="G18" s="104">
        <f t="shared" ref="G18" si="1">F18*C18</f>
        <v>240</v>
      </c>
    </row>
    <row r="19" spans="1:7" ht="48" customHeight="1" x14ac:dyDescent="0.2">
      <c r="A19" s="106">
        <v>23</v>
      </c>
      <c r="B19" s="84" t="s">
        <v>172</v>
      </c>
      <c r="C19" s="120">
        <v>150</v>
      </c>
      <c r="D19" s="88" t="s">
        <v>171</v>
      </c>
      <c r="E19" s="88" t="s">
        <v>170</v>
      </c>
      <c r="F19" s="105">
        <v>13</v>
      </c>
      <c r="G19" s="104">
        <f>F19*C19</f>
        <v>1950</v>
      </c>
    </row>
    <row r="20" spans="1:7" ht="15" x14ac:dyDescent="0.25">
      <c r="A20" s="103"/>
      <c r="B20" s="102"/>
      <c r="C20" s="101"/>
      <c r="D20" s="101"/>
      <c r="E20" s="101"/>
      <c r="F20" s="100"/>
      <c r="G20" s="99">
        <f>SUM(G3:G19)</f>
        <v>9335.39</v>
      </c>
    </row>
    <row r="21" spans="1:7" ht="15" x14ac:dyDescent="0.25">
      <c r="A21" s="98"/>
      <c r="B21" s="190" t="s">
        <v>169</v>
      </c>
      <c r="C21" s="190"/>
      <c r="D21" s="190"/>
      <c r="E21" s="190"/>
      <c r="F21" s="190"/>
      <c r="G21" s="76">
        <v>95</v>
      </c>
    </row>
    <row r="22" spans="1:7" ht="15" x14ac:dyDescent="0.25">
      <c r="A22" s="98"/>
      <c r="B22" s="191" t="s">
        <v>197</v>
      </c>
      <c r="C22" s="190"/>
      <c r="D22" s="190"/>
      <c r="E22" s="190"/>
      <c r="F22" s="190"/>
      <c r="G22" s="75">
        <f>G20/12</f>
        <v>777.94916666666666</v>
      </c>
    </row>
    <row r="23" spans="1:7" ht="15" x14ac:dyDescent="0.25">
      <c r="A23" s="97"/>
      <c r="B23" s="74"/>
      <c r="C23" s="74"/>
      <c r="D23" s="74"/>
      <c r="E23" s="74"/>
      <c r="F23" s="74"/>
      <c r="G23" s="61"/>
    </row>
  </sheetData>
  <mergeCells count="3">
    <mergeCell ref="A1:G1"/>
    <mergeCell ref="B21:F21"/>
    <mergeCell ref="B22:F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QUADRO RESUMO GERAL</vt:lpstr>
      <vt:lpstr>MECÂNICO</vt:lpstr>
      <vt:lpstr>UNIFORME MECANICO </vt:lpstr>
      <vt:lpstr>EQ E EPI MECÂNICO</vt:lpstr>
      <vt:lpstr>VIGIA</vt:lpstr>
      <vt:lpstr>MOTORISTA</vt:lpstr>
      <vt:lpstr>UNIFOME EPI'S MOTORISTA E VIGIA</vt:lpstr>
      <vt:lpstr>AUX SERVIÇOS GERAIS</vt:lpstr>
      <vt:lpstr>MATERIAIS LP</vt:lpstr>
      <vt:lpstr>UNIFORME AUX LP</vt:lpstr>
      <vt:lpstr>EQ E EPIS AUX LP</vt:lpstr>
      <vt:lpstr>AUX ESCOLAR</vt:lpstr>
      <vt:lpstr>UNIFORME AUX ESCOLAR</vt:lpstr>
      <vt:lpstr>EQ E EPIS AUX ESCOLAR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405f399d-c8f1-4899-9760-0ff644993762.pdf</dc:title>
  <dc:creator>Samsung</dc:creator>
  <cp:lastModifiedBy>Windows</cp:lastModifiedBy>
  <dcterms:created xsi:type="dcterms:W3CDTF">2023-11-11T19:09:58Z</dcterms:created>
  <dcterms:modified xsi:type="dcterms:W3CDTF">2024-10-10T13:23:29Z</dcterms:modified>
</cp:coreProperties>
</file>