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afac\Desktop\FERVEDOURO\DISTRITO MADEIRA\"/>
    </mc:Choice>
  </mc:AlternateContent>
  <bookViews>
    <workbookView xWindow="0" yWindow="0" windowWidth="29010" windowHeight="11895"/>
  </bookViews>
  <sheets>
    <sheet name="Planilha Orçamentária" sheetId="1" r:id="rId1"/>
    <sheet name="Detalhamento do BDI" sheetId="4" r:id="rId2"/>
  </sheets>
  <definedNames>
    <definedName name="_xlnm._FilterDatabase" localSheetId="0" hidden="1">'Planilha Orçamentária'!$B$14:$V$52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7" i="1" l="1"/>
  <c r="L17" i="1" s="1"/>
  <c r="J17" i="1"/>
  <c r="I17" i="1"/>
  <c r="G19" i="1"/>
  <c r="J46" i="1" l="1"/>
  <c r="J28" i="1" l="1"/>
  <c r="J29" i="1"/>
  <c r="I40" i="1"/>
  <c r="I39" i="1"/>
  <c r="I38" i="1"/>
  <c r="I34" i="1"/>
  <c r="I24" i="1"/>
  <c r="I46" i="1" l="1"/>
  <c r="K46" i="1" s="1"/>
  <c r="L46" i="1" s="1"/>
  <c r="I29" i="1" l="1"/>
  <c r="K29" i="1" s="1"/>
  <c r="L29" i="1" s="1"/>
  <c r="I28" i="1"/>
  <c r="K28" i="1" s="1"/>
  <c r="L28" i="1" s="1"/>
  <c r="I31" i="1"/>
  <c r="I16" i="1"/>
  <c r="I30" i="1"/>
  <c r="I45" i="1"/>
  <c r="I33" i="1"/>
  <c r="I19" i="1"/>
  <c r="I43" i="1"/>
  <c r="I26" i="1"/>
  <c r="I42" i="1"/>
  <c r="I41" i="1"/>
  <c r="I23" i="1"/>
  <c r="I37" i="1"/>
  <c r="I22" i="1"/>
  <c r="I20" i="1"/>
  <c r="I25" i="1"/>
  <c r="I35" i="1"/>
  <c r="I36" i="1"/>
  <c r="I32" i="1"/>
  <c r="J45" i="1"/>
  <c r="J43" i="1"/>
  <c r="J42" i="1"/>
  <c r="J41" i="1"/>
  <c r="K41" i="1" s="1"/>
  <c r="L41" i="1" s="1"/>
  <c r="J40" i="1"/>
  <c r="K40" i="1" s="1"/>
  <c r="L40" i="1" s="1"/>
  <c r="J39" i="1"/>
  <c r="K39" i="1" s="1"/>
  <c r="L39" i="1" s="1"/>
  <c r="J38" i="1"/>
  <c r="K38" i="1" s="1"/>
  <c r="L38" i="1" s="1"/>
  <c r="J37" i="1"/>
  <c r="J36" i="1"/>
  <c r="J35" i="1"/>
  <c r="K35" i="1" s="1"/>
  <c r="L35" i="1" s="1"/>
  <c r="J34" i="1"/>
  <c r="K34" i="1" s="1"/>
  <c r="L34" i="1" s="1"/>
  <c r="J33" i="1"/>
  <c r="J32" i="1"/>
  <c r="J31" i="1"/>
  <c r="J30" i="1"/>
  <c r="J26" i="1"/>
  <c r="J25" i="1"/>
  <c r="J24" i="1"/>
  <c r="K24" i="1" s="1"/>
  <c r="L24" i="1" s="1"/>
  <c r="J23" i="1"/>
  <c r="J22" i="1"/>
  <c r="J20" i="1"/>
  <c r="J19" i="1"/>
  <c r="J16" i="1"/>
  <c r="K22" i="1" l="1"/>
  <c r="L22" i="1" s="1"/>
  <c r="K37" i="1"/>
  <c r="L37" i="1" s="1"/>
  <c r="K16" i="1"/>
  <c r="L16" i="1" s="1"/>
  <c r="L15" i="1" s="1"/>
  <c r="K20" i="1"/>
  <c r="L20" i="1" s="1"/>
  <c r="K36" i="1"/>
  <c r="L36" i="1" s="1"/>
  <c r="K25" i="1"/>
  <c r="L25" i="1" s="1"/>
  <c r="K30" i="1"/>
  <c r="L30" i="1" s="1"/>
  <c r="K31" i="1"/>
  <c r="L31" i="1" s="1"/>
  <c r="K33" i="1"/>
  <c r="L33" i="1" s="1"/>
  <c r="K23" i="1"/>
  <c r="L23" i="1" s="1"/>
  <c r="K26" i="1"/>
  <c r="L26" i="1" s="1"/>
  <c r="K42" i="1"/>
  <c r="L42" i="1" s="1"/>
  <c r="K19" i="1"/>
  <c r="L19" i="1" s="1"/>
  <c r="K43" i="1"/>
  <c r="L43" i="1" s="1"/>
  <c r="K32" i="1"/>
  <c r="L32" i="1" s="1"/>
  <c r="K45" i="1"/>
  <c r="L45" i="1" s="1"/>
  <c r="L44" i="1" s="1"/>
  <c r="L21" i="1" l="1"/>
  <c r="L27" i="1"/>
  <c r="L18" i="1"/>
  <c r="L13" i="1" l="1"/>
</calcChain>
</file>

<file path=xl/comments1.xml><?xml version="1.0" encoding="utf-8"?>
<comments xmlns="http://schemas.openxmlformats.org/spreadsheetml/2006/main">
  <authors>
    <author>RAFAEL MARUCH DE CARVALHO</author>
  </authors>
  <commentList>
    <comment ref="H6" authorId="0" shapeId="0">
      <text>
        <r>
          <rPr>
            <b/>
            <sz val="9"/>
            <color indexed="81"/>
            <rFont val="Segoe UI"/>
            <family val="2"/>
          </rPr>
          <t>Preenchimento Automático - Aba "Detalhamento do BDI"</t>
        </r>
        <r>
          <rPr>
            <sz val="9"/>
            <color indexed="81"/>
            <rFont val="Segoe UI"/>
            <family val="2"/>
          </rPr>
          <t xml:space="preserve">
</t>
        </r>
      </text>
    </comment>
    <comment ref="I6" authorId="0" shapeId="0">
      <text>
        <r>
          <rPr>
            <b/>
            <sz val="9"/>
            <color indexed="81"/>
            <rFont val="Segoe UI"/>
            <family val="2"/>
          </rPr>
          <t>Preencher caso exista BDI diferenciado aplicado em algum(ns) item(ns)</t>
        </r>
        <r>
          <rPr>
            <sz val="9"/>
            <color indexed="81"/>
            <rFont val="Segoe UI"/>
            <family val="2"/>
          </rPr>
          <t xml:space="preserve">
</t>
        </r>
      </text>
    </comment>
    <comment ref="D7" authorId="0" shapeId="0">
      <text>
        <r>
          <rPr>
            <b/>
            <sz val="9"/>
            <color indexed="81"/>
            <rFont val="Segoe UI"/>
            <family val="2"/>
          </rPr>
          <t>SIM ou NÃO</t>
        </r>
      </text>
    </comment>
  </commentList>
</comments>
</file>

<file path=xl/sharedStrings.xml><?xml version="1.0" encoding="utf-8"?>
<sst xmlns="http://schemas.openxmlformats.org/spreadsheetml/2006/main" count="211" uniqueCount="149">
  <si>
    <t>LEGENDA</t>
  </si>
  <si>
    <t>PREENCHIMENTO AUTOMÁTICO</t>
  </si>
  <si>
    <t>PLANILHA ORÇAMENTÁRIA</t>
  </si>
  <si>
    <t>LICITAÇÃO Nº</t>
  </si>
  <si>
    <t>EDITAL Nº</t>
  </si>
  <si>
    <t>COMPOSIÇÃO DO BDI</t>
  </si>
  <si>
    <t>GARANTIA (G) e SEGURO (S)</t>
  </si>
  <si>
    <t>OBJETO</t>
  </si>
  <si>
    <t>RISCO ( R )</t>
  </si>
  <si>
    <t>MODALIDADE</t>
  </si>
  <si>
    <t>REGIME DE EXECUÇÃO</t>
  </si>
  <si>
    <t>CIDADE</t>
  </si>
  <si>
    <t>UF</t>
  </si>
  <si>
    <t>DESPESAS FINANCEIRAS (DF)</t>
  </si>
  <si>
    <t>DESONERAÇÃO</t>
  </si>
  <si>
    <t>BDI 1</t>
  </si>
  <si>
    <t>BDI 2</t>
  </si>
  <si>
    <t>ADMINISTRAÇÃO CENTRAL (AC)</t>
  </si>
  <si>
    <t>LUCRO (L)</t>
  </si>
  <si>
    <t>TRIBUTOS (T)</t>
  </si>
  <si>
    <t>LOTE</t>
  </si>
  <si>
    <t>ITEM</t>
  </si>
  <si>
    <t>CÓDIGO</t>
  </si>
  <si>
    <t>REFERÊNCIA</t>
  </si>
  <si>
    <t>DESCRIÇÃO DOS SERVIÇOS</t>
  </si>
  <si>
    <t>UNIDADE</t>
  </si>
  <si>
    <t>QUANTIDADE</t>
  </si>
  <si>
    <t>BDI</t>
  </si>
  <si>
    <t>FÓRMULA ADOTADA:</t>
  </si>
  <si>
    <t>TOTAL GERAL</t>
  </si>
  <si>
    <t>ÓRGÃO</t>
  </si>
  <si>
    <t>PREÇO TOTAL</t>
  </si>
  <si>
    <t>CUSTO UNITÁRIO (SEM BDI)</t>
  </si>
  <si>
    <t>TIPO DE VALOR</t>
  </si>
  <si>
    <t>VALOR UNITÁRIO (R$)</t>
  </si>
  <si>
    <t>ENCARGOS SOCIAIS - HORISTAS (%)</t>
  </si>
  <si>
    <t>ENCARGOS SOCIAIS - MENSALISTAS (%)</t>
  </si>
  <si>
    <t>PREENCHIMENTO OBRIGATÓRIO</t>
  </si>
  <si>
    <t>PREENCHIIMENTO FACULTATIVO</t>
  </si>
  <si>
    <t>PREÇO UNITÁRIO (COM BDI)</t>
  </si>
  <si>
    <t>CUSTO (SEM BDI)</t>
  </si>
  <si>
    <t>DATA DO ORÇAMENTO</t>
  </si>
  <si>
    <r>
      <t xml:space="preserve">DATA BASE DO ORÇAMENTO </t>
    </r>
    <r>
      <rPr>
        <sz val="11"/>
        <color theme="1"/>
        <rFont val="Calibri"/>
        <family val="2"/>
        <scheme val="minor"/>
      </rPr>
      <t>(mês/ano)</t>
    </r>
  </si>
  <si>
    <t>ED-16660</t>
  </si>
  <si>
    <t>SETOP</t>
  </si>
  <si>
    <t>Não</t>
  </si>
  <si>
    <t>1.1</t>
  </si>
  <si>
    <t>SERVIÇOS PRELIMINARES</t>
  </si>
  <si>
    <t>FORNECIMENTO E COLOCAÇÃO DE PLACA DE OBRA EM CHAPA GALVANIZADA #26, ESP. 0,45 MM, PLOTADA COM ADESIVO VINÍLICO, AFIXADA COM REBITES 4,8X40 MM, EM ESTRUTURA METÁLICA DE METALON 20X20 MM, ESP. 1,25 MM, INCLUSIVE SUPORTE EM EUCALIPTO AUTOCLAVADO PINTADO COM TINTA PVA DUAS (2) DEMÃOS</t>
  </si>
  <si>
    <t>M2</t>
  </si>
  <si>
    <t>PAVIMENTAÇÃO</t>
  </si>
  <si>
    <t>2.1</t>
  </si>
  <si>
    <t>SINAPI</t>
  </si>
  <si>
    <t>ED-50416</t>
  </si>
  <si>
    <t>URBANIZAÇÃO</t>
  </si>
  <si>
    <t>3.1</t>
  </si>
  <si>
    <t>94273</t>
  </si>
  <si>
    <t>M</t>
  </si>
  <si>
    <t>ASSENTAMENTO DE GUIA (MEIO-FIO) EM TRECHO RETO, CONFECCIONADA EM CONCRETO PRÉ-FABRICADO, DIMENSÕES 100X15X13X30 CM (COMPRIMENTO X BASE INFERIOR X BASE SUPERIOR X ALTURA), PARA VIAS URBANAS (USO VIÁRIO). AF_06/2
 016</t>
  </si>
  <si>
    <t>3.2</t>
  </si>
  <si>
    <t>COMPOSIÇÃO</t>
  </si>
  <si>
    <t>BANCO DE CONCRETO DE MADEIRA</t>
  </si>
  <si>
    <t>UND.</t>
  </si>
  <si>
    <t>3.3</t>
  </si>
  <si>
    <t>83.40.02</t>
  </si>
  <si>
    <t>SUDECAP</t>
  </si>
  <si>
    <t>LIXEIRA RETANGULAR BASCULAVEL 35L C/SUPORTE METAL.</t>
  </si>
  <si>
    <t>3.4</t>
  </si>
  <si>
    <t>3.5</t>
  </si>
  <si>
    <t>INSTALAÇÕES ELÉTRICAS</t>
  </si>
  <si>
    <t>4.1</t>
  </si>
  <si>
    <t>COTAÇÃO</t>
  </si>
  <si>
    <t>M-001</t>
  </si>
  <si>
    <t>CO-001</t>
  </si>
  <si>
    <t xml:space="preserve">4 POSTES TELECONICO LED COM TOTAL DE 8 LUMINÁRIA - RUBI - P12L/1 - 200W - 9 METROS DE ALTURA  + FIXADOR </t>
  </si>
  <si>
    <t>4.2</t>
  </si>
  <si>
    <t>100619</t>
  </si>
  <si>
    <t>4.3</t>
  </si>
  <si>
    <t>92980</t>
  </si>
  <si>
    <t>CABO DE COBRE FLEXÍVEL ISOLADO, 10 MM², ANTI-CHAMA 0,6/1,0 KV, PARA DISTRIBUIÇÃO - FORNECIMENTO E INSTALAÇÃO. AF_12/2015</t>
  </si>
  <si>
    <t>4.4</t>
  </si>
  <si>
    <t>91929</t>
  </si>
  <si>
    <t>CABO DE COBRE FLEXÍVEL ISOLADO, 4 MM², ANTI-CHAMA 0,6/1,0 KV, PARA CIRCUITOS TERMINAIS - FORNECIMENTO E INSTALAÇÃO. AF_03/2023</t>
  </si>
  <si>
    <t>4.5</t>
  </si>
  <si>
    <t>ED-49168</t>
  </si>
  <si>
    <t>CAIXA DE PASSAGEM EM ALVENARIA E TAMPA DE CONCRETO, FUNDO DE BRITA, TIPO 1, 30 X 30 X 40 CM, INCLUSIVE ESCAVAÇÃO, REATERRO E BOTA-FORA</t>
  </si>
  <si>
    <t>4.6</t>
  </si>
  <si>
    <t>ED-49170</t>
  </si>
  <si>
    <t>CAIXA DE PASSAGEM EM ALVENARIA E TAMPA DE CONCRETO,
FUNDO DE BRITA, TIPO 1, 50 X 50 X 60 CM, INCLUSIVE
ESCAVAÇÃO, REATERRO E BOTA-FORA</t>
  </si>
  <si>
    <t>4.7</t>
  </si>
  <si>
    <t>2625</t>
  </si>
  <si>
    <t>SINAPI-I</t>
  </si>
  <si>
    <t>CURVA 135 GRAUS, PARA ELETRODUTO, EM ACO GALVANIZADO ELETROLITICO, DIAMETRO DE 32 MM (1 1/4")</t>
  </si>
  <si>
    <t>4.8</t>
  </si>
  <si>
    <t>91905</t>
  </si>
  <si>
    <t>CURVA 90 GRAUS PARA ELETRODUTO, PVC, ROSCÁVEL, DN 32 MM (1"), PARA CIRCUITOS TERMINAIS, INSTALADA EM LAJE - FORNECIMENTO E INSTALAÇÃO. AF_03
 /2023</t>
  </si>
  <si>
    <t>4.9</t>
  </si>
  <si>
    <t>101892</t>
  </si>
  <si>
    <t>DISJUNTOR BIPOLAR TIPO NEMA, CORRENTE NOMINAL DE 10 ATÉ 50A - FORNECIMENTO E INSTALAÇÃO. AF_10/2020</t>
  </si>
  <si>
    <t>4.10</t>
  </si>
  <si>
    <t>91868</t>
  </si>
  <si>
    <t>ELETRODUTO RÍGIDO ROSCÁVEL, PVC, DN 32 MM (1"), PARA CIRCUITOS TERMINAIS, INSTALADO EM LAJE - FORNECIMENTO E INSTALAÇÃO. AF_03/2023</t>
  </si>
  <si>
    <t>4.11</t>
  </si>
  <si>
    <t>2501</t>
  </si>
  <si>
    <t>ELETRODUTO FLEXIVEL, EM ACO GALVANIZADO, REVESTIDO EXTERNAMENTE COM PVC PRETO, DIAMETRO EXTERNO DE 32 MM (1"), TIPO SEALTUBO</t>
  </si>
  <si>
    <t>4.12</t>
  </si>
  <si>
    <t>404</t>
  </si>
  <si>
    <t>20111</t>
  </si>
  <si>
    <t>4.13</t>
  </si>
  <si>
    <t xml:space="preserve">FITA ISOLANTE DE BORRACHA AUTOFUSAO, USO ATE 69 KV (ALTA TENSAO) </t>
  </si>
  <si>
    <t>FITA ISOLANTE ADESIVA ANTICHAMA, USO ATE 750 V, EM ROLO DE 19 MM X 20 M</t>
  </si>
  <si>
    <t>4.14</t>
  </si>
  <si>
    <t>101498</t>
  </si>
  <si>
    <t>ENTRADA DE ENERGIA ELÉTRICA, AÉREA, BIFÁSICA, COM CAIXA DE SOBREPOR, CABO DE 16 MM2 E DISJUNTOR DIN 50A (NÃO INCLUSO O POSTE DE CONCRETO). AF_07/2020_PS</t>
  </si>
  <si>
    <t>4.15</t>
  </si>
  <si>
    <t>ED-49500</t>
  </si>
  <si>
    <t>QUADRO DE DISTRIBUIÇÃO PARA 20 MÓDULOS COM
BARRAMENTO 100 A</t>
  </si>
  <si>
    <t>4.16</t>
  </si>
  <si>
    <t>88264</t>
  </si>
  <si>
    <t>ELETRICISTA COM ENCARGOS COMPLEMENTARES</t>
  </si>
  <si>
    <t>H</t>
  </si>
  <si>
    <t>PAISAGISMO</t>
  </si>
  <si>
    <t>5.1</t>
  </si>
  <si>
    <t>ED-50437</t>
  </si>
  <si>
    <t>PLANTIO DE GRAMA ESMERALDA EM PLACAS, INCLUSIVE TERRA
VEGETAL E CONSERVAÇÃO POR TRINTA (30) DIAS</t>
  </si>
  <si>
    <t>BDI 1 PROPOSTO:</t>
  </si>
  <si>
    <t>BDI 2 PROPOSTO:</t>
  </si>
  <si>
    <t>FERVEDOURO</t>
  </si>
  <si>
    <t xml:space="preserve">POSTE DECORATIVO PARA JARDIM EM AÇO TUBULAR, H = 4,0 M, COM 2 LUMINÁRIAS TIPO PÉTALA 100W CADA - MODELO TITAN - FORNECIMENTO E INSTALAÇÃO. AF_11/2019
</t>
  </si>
  <si>
    <t>MG</t>
  </si>
  <si>
    <t>5.2</t>
  </si>
  <si>
    <t>98510</t>
  </si>
  <si>
    <t xml:space="preserve">PLANTIO DE ÁRVORE ORNAMENTAL COM ALTURA DE MUDA MENOR OU IGUAL A 2,00 M. AF_05/2018 ( Buganvília ).
</t>
  </si>
  <si>
    <t>PAVIMENTAÇÃO E URBANIZAÇÃO - CANTEIRO CENTRAL E RUAS PROJETADAS - DISTRITO BOM JESUS DA MADEIRA</t>
  </si>
  <si>
    <r>
      <t xml:space="preserve">BDI =  </t>
    </r>
    <r>
      <rPr>
        <u/>
        <sz val="11"/>
        <color theme="1"/>
        <rFont val="Calibri"/>
        <family val="2"/>
        <scheme val="minor"/>
      </rPr>
      <t>(1 + AC + S + R + G) * (1 + DF) * (1+L)</t>
    </r>
  </si>
  <si>
    <t>(1-CP-ISS-CRPB)</t>
  </si>
  <si>
    <t>92396</t>
  </si>
  <si>
    <t>EXECUÇÃO DE PASSEIO EM PISO INTERTRAVADO, COM BLOCO RETANGULAR COR NATURAL DE 20 X 10 CM, ESPESSURA 6 CM. AF_10/2022</t>
  </si>
  <si>
    <t>93679</t>
  </si>
  <si>
    <t>EXECUÇÃO DE PASSEIO EM PISO INTERTRAVADO, COM BLOCO RETANGULAR COLORIDO DE 20 X 10 CM, ESPESSURA 6 CM. AF_10/2022</t>
  </si>
  <si>
    <t xml:space="preserve"> EXECUÇÃO DE PAVIMENTO INTERTRAVADO EM BLOCO SEXTAVADO, ESPESSURA 8CM, FCK 35MPA, INCLUINDO FORNECIMENTO E TRANSPORTE DE TODOS OS MATERIAIS E COLCHÃO DE ASSENTAMENTO COM ESPESSURA 6CM E 20x20 CM.</t>
  </si>
  <si>
    <t>1.2</t>
  </si>
  <si>
    <t>ED-48479</t>
  </si>
  <si>
    <t>DEMOLIÇÃO MANUAL DE PISO CIMENTADO OU CONTRAPISO DE
ARGAMASSA, COM ESPESSURA MÁXIMA DE 10CM, INCLUSIVE
AFASTAMENTO E EMPILHAMENTO, EXCLUSIVE TRANSPORTE E
RETIRADA DO MATERIAL DEMOLIDO</t>
  </si>
  <si>
    <t>ED-51122</t>
  </si>
  <si>
    <t>REGULARIZAÇÃO E COMPACTAÇÃO DE CALÇADA MANUAL COM
SOQUETE</t>
  </si>
  <si>
    <t>2.2</t>
  </si>
  <si>
    <t>FERVEDOURO / MG, 26 DE SETEMBRO DE 2023</t>
  </si>
  <si>
    <t>PREFEITURA MUNICIPAL DE FERVEDOURO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</si>
</sst>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R$&quot;\ * #,##0.00_-;\-&quot;R$&quot;\ * #,##0.00_-;_-&quot;R$&quot;\ * &quot;-&quot;??_-;_-@_-"/>
    <numFmt numFmtId="164" formatCode="_-&quot;R$&quot;* #,##0.00_-;\-&quot;R$&quot;* #,##0.00_-;_-&quot;R$&quot;* &quot;-&quot;??_-;_-@_-"/>
    <numFmt numFmtId="165" formatCode="#,##0.0000"/>
    <numFmt numFmtId="166" formatCode="_-&quot;R$&quot;\ * #,##0.0000_-;\-&quot;R$&quot;\ * #,##0.0000_-;_-&quot;R$&quot;\ * &quot;-&quot;????_-;_-@_-"/>
    <numFmt numFmtId="167" formatCode="[$-416]mmm/yyyy;@"/>
  </numFmts>
  <fonts count="20"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family val="2"/>
      <scheme val="minor"/>
    </font>
    <font>
      <b/>
      <sz val="16"/>
      <color theme="1"/>
      <name val="Calibri"/>
      <family val="2"/>
      <scheme val="minor"/>
    </font>
    <font>
      <b/>
      <sz val="14"/>
      <color theme="1"/>
      <name val="Calibri"/>
      <family val="2"/>
      <scheme val="minor"/>
    </font>
    <font>
      <b/>
      <sz val="9"/>
      <color indexed="81"/>
      <name val="Segoe UI"/>
      <family val="2"/>
    </font>
    <font>
      <sz val="9"/>
      <color indexed="81"/>
      <name val="Segoe UI"/>
      <family val="2"/>
    </font>
    <font>
      <sz val="10"/>
      <color theme="1"/>
      <name val="Calibri"/>
      <family val="2"/>
      <scheme val="minor"/>
    </font>
    <font>
      <b/>
      <sz val="14"/>
      <color theme="8" tint="-0.249977111117893"/>
      <name val="Calibri"/>
      <family val="2"/>
      <scheme val="minor"/>
    </font>
    <font>
      <b/>
      <sz val="11"/>
      <color rgb="FFFF0000"/>
      <name val="Calibri"/>
      <family val="2"/>
      <scheme val="minor"/>
    </font>
    <font>
      <b/>
      <sz val="11"/>
      <name val="Calibri"/>
      <family val="2"/>
      <scheme val="minor"/>
    </font>
    <font>
      <u/>
      <sz val="11"/>
      <color theme="1"/>
      <name val="Calibri"/>
      <family val="2"/>
      <scheme val="minor"/>
    </font>
    <font>
      <sz val="9"/>
      <color indexed="8"/>
      <name val="Calibri"/>
      <family val="2"/>
      <scheme val="minor"/>
    </font>
    <font>
      <b/>
      <sz val="9"/>
      <name val="Calibri"/>
      <family val="2"/>
      <scheme val="minor"/>
    </font>
    <font>
      <sz val="9"/>
      <name val="Calibri"/>
      <family val="2"/>
      <scheme val="minor"/>
    </font>
    <font>
      <sz val="10"/>
      <name val="Calibri"/>
      <family val="2"/>
      <scheme val="minor"/>
    </font>
    <font>
      <sz val="10"/>
      <color indexed="8"/>
      <name val="Calibri"/>
      <family val="2"/>
      <scheme val="minor"/>
    </font>
    <font>
      <b/>
      <sz val="10"/>
      <name val="Calibri"/>
      <family val="2"/>
      <scheme val="minor"/>
    </font>
    <font>
      <b/>
      <sz val="12"/>
      <color theme="1"/>
      <name val="Calibri"/>
      <family val="2"/>
      <scheme val="minor"/>
    </font>
  </fonts>
  <fills count="9">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rgb="FFFFFF96"/>
        <bgColor indexed="64"/>
      </patternFill>
    </fill>
    <fill>
      <patternFill patternType="solid">
        <fgColor theme="0" tint="-0.34998626667073579"/>
        <bgColor indexed="64"/>
      </patternFill>
    </fill>
  </fills>
  <borders count="53">
    <border>
      <left/>
      <right/>
      <top/>
      <bottom/>
      <diagonal/>
    </border>
    <border>
      <left style="thick">
        <color auto="1"/>
      </left>
      <right/>
      <top style="thick">
        <color auto="1"/>
      </top>
      <bottom style="medium">
        <color auto="1"/>
      </bottom>
      <diagonal/>
    </border>
    <border>
      <left/>
      <right/>
      <top style="thick">
        <color auto="1"/>
      </top>
      <bottom style="medium">
        <color auto="1"/>
      </bottom>
      <diagonal/>
    </border>
    <border>
      <left/>
      <right style="medium">
        <color auto="1"/>
      </right>
      <top style="thick">
        <color auto="1"/>
      </top>
      <bottom style="medium">
        <color auto="1"/>
      </bottom>
      <diagonal/>
    </border>
    <border>
      <left style="medium">
        <color auto="1"/>
      </left>
      <right/>
      <top style="thick">
        <color auto="1"/>
      </top>
      <bottom style="medium">
        <color auto="1"/>
      </bottom>
      <diagonal/>
    </border>
    <border>
      <left/>
      <right style="thick">
        <color auto="1"/>
      </right>
      <top style="thick">
        <color auto="1"/>
      </top>
      <bottom style="medium">
        <color auto="1"/>
      </bottom>
      <diagonal/>
    </border>
    <border>
      <left style="thick">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thick">
        <color auto="1"/>
      </right>
      <top style="medium">
        <color auto="1"/>
      </top>
      <bottom style="medium">
        <color auto="1"/>
      </bottom>
      <diagonal/>
    </border>
    <border>
      <left style="thick">
        <color auto="1"/>
      </left>
      <right/>
      <top style="medium">
        <color auto="1"/>
      </top>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style="thick">
        <color auto="1"/>
      </left>
      <right/>
      <top/>
      <bottom style="thick">
        <color auto="1"/>
      </bottom>
      <diagonal/>
    </border>
    <border>
      <left/>
      <right/>
      <top/>
      <bottom style="thick">
        <color auto="1"/>
      </bottom>
      <diagonal/>
    </border>
    <border>
      <left style="medium">
        <color auto="1"/>
      </left>
      <right/>
      <top/>
      <bottom style="thick">
        <color auto="1"/>
      </bottom>
      <diagonal/>
    </border>
    <border>
      <left/>
      <right style="medium">
        <color auto="1"/>
      </right>
      <top/>
      <bottom style="thick">
        <color auto="1"/>
      </bottom>
      <diagonal/>
    </border>
    <border>
      <left style="medium">
        <color auto="1"/>
      </left>
      <right/>
      <top style="thin">
        <color auto="1"/>
      </top>
      <bottom style="thick">
        <color auto="1"/>
      </bottom>
      <diagonal/>
    </border>
    <border>
      <left/>
      <right style="thick">
        <color auto="1"/>
      </right>
      <top/>
      <bottom style="thick">
        <color auto="1"/>
      </bottom>
      <diagonal/>
    </border>
    <border>
      <left style="thick">
        <color auto="1"/>
      </left>
      <right/>
      <top style="medium">
        <color auto="1"/>
      </top>
      <bottom style="thick">
        <color auto="1"/>
      </bottom>
      <diagonal/>
    </border>
    <border>
      <left/>
      <right/>
      <top style="medium">
        <color auto="1"/>
      </top>
      <bottom style="thick">
        <color auto="1"/>
      </bottom>
      <diagonal/>
    </border>
    <border>
      <left/>
      <right style="thick">
        <color auto="1"/>
      </right>
      <top style="medium">
        <color auto="1"/>
      </top>
      <bottom style="thick">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style="medium">
        <color auto="1"/>
      </left>
      <right style="medium">
        <color auto="1"/>
      </right>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style="double">
        <color auto="1"/>
      </left>
      <right style="double">
        <color auto="1"/>
      </right>
      <top style="double">
        <color auto="1"/>
      </top>
      <bottom/>
      <diagonal/>
    </border>
    <border>
      <left style="double">
        <color auto="1"/>
      </left>
      <right style="double">
        <color auto="1"/>
      </right>
      <top/>
      <bottom style="double">
        <color auto="1"/>
      </bottom>
      <diagonal/>
    </border>
    <border>
      <left style="medium">
        <color auto="1"/>
      </left>
      <right/>
      <top/>
      <bottom style="thin">
        <color auto="1"/>
      </bottom>
      <diagonal/>
    </border>
    <border>
      <left style="medium">
        <color indexed="64"/>
      </left>
      <right style="medium">
        <color indexed="64"/>
      </right>
      <top style="medium">
        <color indexed="64"/>
      </top>
      <bottom/>
      <diagonal/>
    </border>
    <border>
      <left/>
      <right style="thick">
        <color auto="1"/>
      </right>
      <top style="medium">
        <color auto="1"/>
      </top>
      <bottom/>
      <diagonal/>
    </border>
    <border>
      <left style="medium">
        <color auto="1"/>
      </left>
      <right style="medium">
        <color auto="1"/>
      </right>
      <top/>
      <bottom style="thick">
        <color auto="1"/>
      </bottom>
      <diagonal/>
    </border>
    <border>
      <left/>
      <right style="medium">
        <color auto="1"/>
      </right>
      <top style="thin">
        <color auto="1"/>
      </top>
      <bottom style="thick">
        <color auto="1"/>
      </bottom>
      <diagonal/>
    </border>
    <border>
      <left style="double">
        <color auto="1"/>
      </left>
      <right style="double">
        <color auto="1"/>
      </right>
      <top/>
      <bottom/>
      <diagonal/>
    </border>
    <border>
      <left style="thick">
        <color auto="1"/>
      </left>
      <right/>
      <top/>
      <bottom/>
      <diagonal/>
    </border>
    <border>
      <left/>
      <right style="thick">
        <color auto="1"/>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cellStyleXfs>
  <cellXfs count="142">
    <xf numFmtId="0" fontId="0" fillId="0" borderId="0" xfId="0"/>
    <xf numFmtId="0" fontId="0" fillId="2" borderId="0" xfId="0" applyFill="1"/>
    <xf numFmtId="0" fontId="0" fillId="2" borderId="0" xfId="0" applyFill="1" applyAlignment="1"/>
    <xf numFmtId="9" fontId="0" fillId="2" borderId="0" xfId="1" applyFont="1" applyFill="1" applyAlignment="1"/>
    <xf numFmtId="9" fontId="0" fillId="0" borderId="0" xfId="1" applyFont="1" applyFill="1" applyAlignment="1"/>
    <xf numFmtId="0" fontId="0" fillId="2" borderId="0" xfId="0" applyFont="1" applyFill="1" applyAlignment="1"/>
    <xf numFmtId="0" fontId="2" fillId="2" borderId="6" xfId="0" applyFont="1" applyFill="1" applyBorder="1" applyAlignment="1">
      <alignment horizontal="left" vertical="center"/>
    </xf>
    <xf numFmtId="0" fontId="0" fillId="0" borderId="0" xfId="0" applyAlignment="1"/>
    <xf numFmtId="4" fontId="0" fillId="3" borderId="31" xfId="2" applyNumberFormat="1" applyFont="1" applyFill="1" applyBorder="1" applyAlignment="1">
      <alignment horizontal="right" vertical="center"/>
    </xf>
    <xf numFmtId="44" fontId="2" fillId="4" borderId="25" xfId="3" applyFont="1" applyFill="1" applyBorder="1" applyAlignment="1">
      <alignment horizontal="right" vertical="center"/>
    </xf>
    <xf numFmtId="4" fontId="0" fillId="3" borderId="37" xfId="2" applyNumberFormat="1" applyFont="1" applyFill="1" applyBorder="1" applyAlignment="1">
      <alignment horizontal="right" vertical="center"/>
    </xf>
    <xf numFmtId="0" fontId="2" fillId="0" borderId="41" xfId="0" applyFont="1" applyFill="1" applyBorder="1" applyAlignment="1">
      <alignment horizontal="center" vertical="center"/>
    </xf>
    <xf numFmtId="0" fontId="2" fillId="2" borderId="9" xfId="0" applyFont="1" applyFill="1" applyBorder="1" applyAlignment="1">
      <alignment horizontal="left" vertical="center"/>
    </xf>
    <xf numFmtId="0" fontId="2" fillId="2" borderId="15" xfId="0" applyFont="1" applyFill="1" applyBorder="1" applyAlignment="1">
      <alignment horizontal="left" vertical="center" wrapText="1"/>
    </xf>
    <xf numFmtId="0" fontId="2" fillId="2" borderId="4" xfId="0" applyFont="1" applyFill="1" applyBorder="1" applyAlignment="1">
      <alignment horizontal="left" vertical="center"/>
    </xf>
    <xf numFmtId="0" fontId="2" fillId="2" borderId="20" xfId="0" applyFont="1" applyFill="1" applyBorder="1" applyAlignment="1">
      <alignment horizontal="left" vertical="center" wrapText="1"/>
    </xf>
    <xf numFmtId="0" fontId="2" fillId="5" borderId="25" xfId="0" applyFont="1" applyFill="1" applyBorder="1" applyAlignment="1">
      <alignment horizontal="center" vertical="center" wrapText="1"/>
    </xf>
    <xf numFmtId="0" fontId="2" fillId="5" borderId="9" xfId="0" applyFont="1" applyFill="1" applyBorder="1" applyAlignment="1">
      <alignment horizontal="center" vertical="center" wrapText="1"/>
    </xf>
    <xf numFmtId="14" fontId="0" fillId="6" borderId="10" xfId="0" applyNumberFormat="1" applyFill="1" applyBorder="1" applyAlignment="1">
      <alignment horizontal="center" vertical="center"/>
    </xf>
    <xf numFmtId="49" fontId="0" fillId="6" borderId="10" xfId="0" applyNumberFormat="1" applyFill="1" applyBorder="1" applyAlignment="1">
      <alignment horizontal="center" vertical="center"/>
    </xf>
    <xf numFmtId="49" fontId="0" fillId="6" borderId="7" xfId="0" applyNumberFormat="1" applyFill="1" applyBorder="1" applyAlignment="1">
      <alignment vertical="center"/>
    </xf>
    <xf numFmtId="9" fontId="0" fillId="6" borderId="36" xfId="0" applyNumberFormat="1" applyFill="1" applyBorder="1" applyAlignment="1">
      <alignment horizontal="center" vertical="center"/>
    </xf>
    <xf numFmtId="9" fontId="0" fillId="6" borderId="44" xfId="0" applyNumberFormat="1" applyFill="1" applyBorder="1" applyAlignment="1">
      <alignment horizontal="center" vertical="center"/>
    </xf>
    <xf numFmtId="0" fontId="2" fillId="0" borderId="0" xfId="0" applyFont="1" applyAlignment="1">
      <alignment vertical="top" wrapText="1"/>
    </xf>
    <xf numFmtId="0" fontId="2" fillId="7" borderId="43" xfId="0" applyFont="1" applyFill="1" applyBorder="1" applyAlignment="1">
      <alignment horizontal="center" vertical="center"/>
    </xf>
    <xf numFmtId="49" fontId="0" fillId="7" borderId="37" xfId="0" applyNumberFormat="1" applyFill="1" applyBorder="1" applyAlignment="1">
      <alignment horizontal="center" vertical="center"/>
    </xf>
    <xf numFmtId="49" fontId="0" fillId="7" borderId="37" xfId="0" applyNumberFormat="1" applyFill="1" applyBorder="1" applyAlignment="1">
      <alignment horizontal="left" vertical="center"/>
    </xf>
    <xf numFmtId="49" fontId="0" fillId="7" borderId="29" xfId="0" applyNumberFormat="1" applyFill="1" applyBorder="1" applyAlignment="1">
      <alignment horizontal="center" vertical="center"/>
    </xf>
    <xf numFmtId="10" fontId="0" fillId="7" borderId="29" xfId="1" applyNumberFormat="1" applyFont="1" applyFill="1" applyBorder="1" applyAlignment="1">
      <alignment horizontal="right" vertical="center"/>
    </xf>
    <xf numFmtId="49" fontId="0" fillId="7" borderId="35" xfId="0" applyNumberFormat="1" applyFill="1" applyBorder="1" applyAlignment="1">
      <alignment horizontal="center" vertical="center"/>
    </xf>
    <xf numFmtId="0" fontId="0" fillId="7" borderId="25" xfId="0" applyFill="1" applyBorder="1" applyAlignment="1">
      <alignment horizontal="center"/>
    </xf>
    <xf numFmtId="166" fontId="0" fillId="0" borderId="0" xfId="0" applyNumberFormat="1"/>
    <xf numFmtId="49" fontId="0" fillId="7" borderId="7" xfId="0" applyNumberFormat="1" applyFill="1" applyBorder="1" applyAlignment="1">
      <alignment horizontal="left" vertical="center"/>
    </xf>
    <xf numFmtId="49" fontId="0" fillId="7" borderId="3" xfId="0" applyNumberFormat="1" applyFill="1" applyBorder="1" applyAlignment="1">
      <alignment horizontal="center" vertical="center"/>
    </xf>
    <xf numFmtId="49" fontId="0" fillId="7" borderId="5" xfId="0" applyNumberFormat="1" applyFill="1" applyBorder="1" applyAlignment="1">
      <alignment horizontal="center" vertical="center"/>
    </xf>
    <xf numFmtId="49" fontId="0" fillId="7" borderId="10" xfId="0" applyNumberFormat="1" applyFill="1" applyBorder="1" applyAlignment="1">
      <alignment horizontal="center" vertical="center"/>
    </xf>
    <xf numFmtId="0" fontId="10" fillId="2" borderId="0" xfId="0" applyFont="1" applyFill="1" applyAlignment="1"/>
    <xf numFmtId="10" fontId="9" fillId="7" borderId="34" xfId="1" applyNumberFormat="1" applyFont="1" applyFill="1" applyBorder="1" applyAlignment="1">
      <alignment horizontal="center"/>
    </xf>
    <xf numFmtId="10" fontId="0" fillId="7" borderId="10" xfId="1" applyNumberFormat="1" applyFont="1" applyFill="1" applyBorder="1" applyAlignment="1">
      <alignment horizontal="center" vertical="center"/>
    </xf>
    <xf numFmtId="10" fontId="0" fillId="7" borderId="24" xfId="1" applyNumberFormat="1" applyFont="1" applyFill="1" applyBorder="1" applyAlignment="1">
      <alignment horizontal="center" vertical="center"/>
    </xf>
    <xf numFmtId="49" fontId="0" fillId="7" borderId="37" xfId="0" applyNumberFormat="1" applyFill="1" applyBorder="1" applyAlignment="1">
      <alignment horizontal="left" vertical="top" wrapText="1"/>
    </xf>
    <xf numFmtId="49" fontId="0" fillId="7" borderId="37" xfId="0" applyNumberFormat="1" applyFill="1" applyBorder="1" applyAlignment="1">
      <alignment horizontal="left" vertical="center" wrapText="1"/>
    </xf>
    <xf numFmtId="44" fontId="0" fillId="7" borderId="30" xfId="3" applyFont="1" applyFill="1" applyBorder="1" applyAlignment="1">
      <alignment horizontal="right" vertical="center"/>
    </xf>
    <xf numFmtId="0" fontId="0" fillId="8" borderId="40" xfId="0" applyNumberFormat="1" applyFill="1" applyBorder="1" applyAlignment="1">
      <alignment horizontal="center" vertical="center"/>
    </xf>
    <xf numFmtId="0" fontId="0" fillId="8" borderId="40" xfId="0" applyNumberFormat="1" applyFill="1" applyBorder="1" applyAlignment="1">
      <alignment horizontal="left" vertical="center"/>
    </xf>
    <xf numFmtId="0" fontId="0" fillId="8" borderId="35" xfId="0" applyNumberFormat="1" applyFill="1" applyBorder="1" applyAlignment="1">
      <alignment horizontal="center" vertical="center"/>
    </xf>
    <xf numFmtId="165" fontId="0" fillId="8" borderId="40" xfId="0" applyNumberFormat="1" applyFill="1" applyBorder="1" applyAlignment="1">
      <alignment horizontal="right" vertical="center"/>
    </xf>
    <xf numFmtId="165" fontId="0" fillId="8" borderId="27" xfId="2" applyNumberFormat="1" applyFont="1" applyFill="1" applyBorder="1" applyAlignment="1">
      <alignment horizontal="right" vertical="center"/>
    </xf>
    <xf numFmtId="10" fontId="0" fillId="8" borderId="26" xfId="1" applyNumberFormat="1" applyFont="1" applyFill="1" applyBorder="1" applyAlignment="1">
      <alignment horizontal="right" vertical="center"/>
    </xf>
    <xf numFmtId="4" fontId="0" fillId="8" borderId="28" xfId="2" applyNumberFormat="1" applyFont="1" applyFill="1" applyBorder="1" applyAlignment="1">
      <alignment horizontal="right" vertical="center"/>
    </xf>
    <xf numFmtId="4" fontId="0" fillId="8" borderId="40" xfId="2" applyNumberFormat="1" applyFont="1" applyFill="1" applyBorder="1" applyAlignment="1">
      <alignment horizontal="right" vertical="center"/>
    </xf>
    <xf numFmtId="4" fontId="0" fillId="8" borderId="35" xfId="2" applyNumberFormat="1" applyFont="1" applyFill="1" applyBorder="1" applyAlignment="1">
      <alignment horizontal="right" vertical="center"/>
    </xf>
    <xf numFmtId="2" fontId="0" fillId="7" borderId="37" xfId="0" applyNumberFormat="1" applyFill="1" applyBorder="1" applyAlignment="1">
      <alignment horizontal="center" vertical="center"/>
    </xf>
    <xf numFmtId="44" fontId="0" fillId="3" borderId="29" xfId="3" applyFont="1" applyFill="1" applyBorder="1" applyAlignment="1">
      <alignment horizontal="right" vertical="center"/>
    </xf>
    <xf numFmtId="49" fontId="0" fillId="7" borderId="40" xfId="0" applyNumberFormat="1" applyFill="1" applyBorder="1" applyAlignment="1">
      <alignment horizontal="center" vertical="center"/>
    </xf>
    <xf numFmtId="2" fontId="0" fillId="7" borderId="40" xfId="0" applyNumberFormat="1" applyFill="1" applyBorder="1" applyAlignment="1">
      <alignment horizontal="center" vertical="center"/>
    </xf>
    <xf numFmtId="44" fontId="0" fillId="7" borderId="27" xfId="3" applyFont="1" applyFill="1" applyBorder="1" applyAlignment="1">
      <alignment horizontal="right" vertical="center"/>
    </xf>
    <xf numFmtId="10" fontId="0" fillId="7" borderId="35" xfId="1" applyNumberFormat="1" applyFont="1" applyFill="1" applyBorder="1" applyAlignment="1">
      <alignment horizontal="right" vertical="center"/>
    </xf>
    <xf numFmtId="4" fontId="0" fillId="3" borderId="28" xfId="2" applyNumberFormat="1" applyFont="1" applyFill="1" applyBorder="1" applyAlignment="1">
      <alignment horizontal="right" vertical="center"/>
    </xf>
    <xf numFmtId="4" fontId="0" fillId="3" borderId="40" xfId="2" applyNumberFormat="1" applyFont="1" applyFill="1" applyBorder="1" applyAlignment="1">
      <alignment horizontal="right" vertical="center"/>
    </xf>
    <xf numFmtId="44" fontId="0" fillId="3" borderId="35" xfId="3" applyFont="1" applyFill="1" applyBorder="1" applyAlignment="1">
      <alignment horizontal="right" vertical="center"/>
    </xf>
    <xf numFmtId="49" fontId="0" fillId="7" borderId="40" xfId="0" applyNumberFormat="1" applyFill="1" applyBorder="1" applyAlignment="1">
      <alignment horizontal="left" vertical="top" wrapText="1"/>
    </xf>
    <xf numFmtId="0" fontId="0" fillId="7" borderId="11" xfId="0" applyFill="1" applyBorder="1" applyAlignment="1">
      <alignment vertical="center"/>
    </xf>
    <xf numFmtId="0" fontId="0" fillId="7" borderId="12" xfId="0" applyFill="1" applyBorder="1" applyAlignment="1">
      <alignment vertical="center"/>
    </xf>
    <xf numFmtId="0" fontId="0" fillId="7" borderId="46" xfId="0" applyFill="1" applyBorder="1" applyAlignment="1">
      <alignment vertical="center"/>
    </xf>
    <xf numFmtId="0" fontId="0" fillId="7" borderId="0" xfId="0" applyFill="1" applyBorder="1" applyAlignment="1">
      <alignment vertical="center"/>
    </xf>
    <xf numFmtId="0" fontId="0" fillId="7" borderId="47" xfId="0" applyFill="1" applyBorder="1" applyAlignment="1">
      <alignment vertical="center"/>
    </xf>
    <xf numFmtId="0" fontId="0" fillId="7" borderId="16" xfId="0" applyFill="1" applyBorder="1" applyAlignment="1">
      <alignment vertical="center"/>
    </xf>
    <xf numFmtId="0" fontId="0" fillId="7" borderId="17" xfId="0" applyFill="1" applyBorder="1" applyAlignment="1">
      <alignment vertical="center"/>
    </xf>
    <xf numFmtId="0" fontId="0" fillId="7" borderId="21" xfId="0" applyFill="1" applyBorder="1" applyAlignment="1">
      <alignment vertical="center"/>
    </xf>
    <xf numFmtId="0" fontId="0" fillId="7" borderId="42" xfId="0" applyFill="1" applyBorder="1" applyAlignment="1">
      <alignment horizontal="center" vertical="center"/>
    </xf>
    <xf numFmtId="49" fontId="0" fillId="7" borderId="40" xfId="0" applyNumberFormat="1" applyFill="1" applyBorder="1" applyAlignment="1">
      <alignment horizontal="left" vertical="center" wrapText="1"/>
    </xf>
    <xf numFmtId="44" fontId="2" fillId="8" borderId="35" xfId="3" applyFont="1" applyFill="1" applyBorder="1" applyAlignment="1">
      <alignment horizontal="right" vertical="center"/>
    </xf>
    <xf numFmtId="0" fontId="13" fillId="0" borderId="0" xfId="0" applyFont="1"/>
    <xf numFmtId="0" fontId="15" fillId="0" borderId="0" xfId="0" applyFont="1" applyBorder="1" applyAlignment="1"/>
    <xf numFmtId="0" fontId="16" fillId="0" borderId="48" xfId="0" applyFont="1" applyBorder="1"/>
    <xf numFmtId="0" fontId="16" fillId="0" borderId="0" xfId="0" applyFont="1"/>
    <xf numFmtId="0" fontId="16" fillId="0" borderId="0" xfId="0" applyFont="1" applyAlignment="1">
      <alignment horizontal="center"/>
    </xf>
    <xf numFmtId="2" fontId="16" fillId="0" borderId="0" xfId="0" applyNumberFormat="1" applyFont="1"/>
    <xf numFmtId="0" fontId="17" fillId="0" borderId="0" xfId="0" applyFont="1"/>
    <xf numFmtId="0" fontId="17" fillId="0" borderId="0" xfId="0" applyFont="1" applyAlignment="1">
      <alignment horizontal="right"/>
    </xf>
    <xf numFmtId="0" fontId="17" fillId="0" borderId="49" xfId="0" applyFont="1" applyBorder="1"/>
    <xf numFmtId="4" fontId="17" fillId="0" borderId="0" xfId="0" applyNumberFormat="1" applyFont="1"/>
    <xf numFmtId="0" fontId="18" fillId="0" borderId="48" xfId="0" applyFont="1" applyBorder="1"/>
    <xf numFmtId="0" fontId="18" fillId="0" borderId="0" xfId="0" applyFont="1"/>
    <xf numFmtId="4" fontId="16" fillId="0" borderId="0" xfId="0" applyNumberFormat="1" applyFont="1" applyAlignment="1">
      <alignment horizontal="center" vertical="center" wrapText="1"/>
    </xf>
    <xf numFmtId="0" fontId="17" fillId="0" borderId="50" xfId="0" applyFont="1" applyBorder="1"/>
    <xf numFmtId="0" fontId="17" fillId="0" borderId="51" xfId="0" applyFont="1" applyBorder="1"/>
    <xf numFmtId="0" fontId="17" fillId="0" borderId="51" xfId="0" applyFont="1" applyBorder="1" applyAlignment="1">
      <alignment horizontal="center"/>
    </xf>
    <xf numFmtId="2" fontId="17" fillId="0" borderId="51" xfId="0" applyNumberFormat="1" applyFont="1" applyBorder="1"/>
    <xf numFmtId="0" fontId="17" fillId="0" borderId="51" xfId="0" applyFont="1" applyBorder="1" applyAlignment="1">
      <alignment horizontal="right"/>
    </xf>
    <xf numFmtId="0" fontId="17" fillId="0" borderId="52" xfId="0" applyFont="1" applyBorder="1"/>
    <xf numFmtId="0" fontId="11" fillId="2" borderId="9" xfId="0" applyFont="1" applyFill="1" applyBorder="1" applyAlignment="1">
      <alignment horizontal="left" vertical="center" wrapText="1"/>
    </xf>
    <xf numFmtId="10" fontId="0" fillId="0" borderId="0" xfId="0" applyNumberFormat="1"/>
    <xf numFmtId="0" fontId="2" fillId="2" borderId="13" xfId="0" applyFont="1" applyFill="1" applyBorder="1" applyAlignment="1">
      <alignment horizontal="left" vertical="center"/>
    </xf>
    <xf numFmtId="0" fontId="2" fillId="2" borderId="18" xfId="0" applyFont="1" applyFill="1" applyBorder="1" applyAlignment="1">
      <alignment horizontal="left" vertical="center"/>
    </xf>
    <xf numFmtId="10" fontId="0" fillId="3" borderId="14" xfId="1" applyNumberFormat="1" applyFont="1" applyFill="1" applyBorder="1" applyAlignment="1">
      <alignment horizontal="center" vertical="center"/>
    </xf>
    <xf numFmtId="10" fontId="0" fillId="3" borderId="19" xfId="1" applyNumberFormat="1" applyFont="1" applyFill="1" applyBorder="1" applyAlignment="1">
      <alignment horizontal="center" vertical="center"/>
    </xf>
    <xf numFmtId="10" fontId="0" fillId="6" borderId="42" xfId="1" applyNumberFormat="1" applyFont="1" applyFill="1" applyBorder="1" applyAlignment="1">
      <alignment horizontal="center" vertical="center"/>
    </xf>
    <xf numFmtId="10" fontId="0" fillId="6" borderId="21" xfId="1" applyNumberFormat="1" applyFont="1" applyFill="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49" fontId="0" fillId="7" borderId="7" xfId="0" applyNumberFormat="1" applyFill="1" applyBorder="1" applyAlignment="1">
      <alignment horizontal="left" vertical="center"/>
    </xf>
    <xf numFmtId="49" fontId="0" fillId="7" borderId="8" xfId="0" applyNumberFormat="1" applyFill="1" applyBorder="1" applyAlignment="1">
      <alignment horizontal="left" vertical="center"/>
    </xf>
    <xf numFmtId="0" fontId="0" fillId="6" borderId="7" xfId="0" applyNumberFormat="1" applyFill="1" applyBorder="1" applyAlignment="1">
      <alignment horizontal="center" vertical="center"/>
    </xf>
    <xf numFmtId="0" fontId="0" fillId="6" borderId="8" xfId="0" applyNumberFormat="1" applyFill="1" applyBorder="1" applyAlignment="1">
      <alignment horizontal="center" vertical="center"/>
    </xf>
    <xf numFmtId="0" fontId="2" fillId="2" borderId="11" xfId="0" applyFont="1" applyFill="1" applyBorder="1" applyAlignment="1">
      <alignment horizontal="left" vertical="center" wrapText="1"/>
    </xf>
    <xf numFmtId="0" fontId="2" fillId="2" borderId="16" xfId="0" applyFont="1" applyFill="1" applyBorder="1" applyAlignment="1">
      <alignment horizontal="left" vertical="center" wrapText="1"/>
    </xf>
    <xf numFmtId="167" fontId="2" fillId="7" borderId="12" xfId="0" applyNumberFormat="1" applyFont="1" applyFill="1" applyBorder="1" applyAlignment="1">
      <alignment horizontal="center" vertical="center"/>
    </xf>
    <xf numFmtId="167" fontId="2" fillId="7" borderId="17" xfId="0" applyNumberFormat="1" applyFont="1" applyFill="1" applyBorder="1" applyAlignment="1">
      <alignment horizontal="center" vertical="center"/>
    </xf>
    <xf numFmtId="0" fontId="8" fillId="7" borderId="32" xfId="0" applyFont="1" applyFill="1" applyBorder="1" applyAlignment="1">
      <alignment horizontal="center"/>
    </xf>
    <xf numFmtId="0" fontId="8" fillId="7" borderId="34" xfId="0" applyFont="1" applyFill="1" applyBorder="1" applyAlignment="1">
      <alignment horizontal="center"/>
    </xf>
    <xf numFmtId="0" fontId="8" fillId="3" borderId="32" xfId="0" applyFont="1" applyFill="1" applyBorder="1" applyAlignment="1">
      <alignment horizontal="center"/>
    </xf>
    <xf numFmtId="0" fontId="8" fillId="3" borderId="34" xfId="0" applyFont="1" applyFill="1" applyBorder="1" applyAlignment="1">
      <alignment horizontal="center"/>
    </xf>
    <xf numFmtId="0" fontId="8" fillId="6" borderId="32" xfId="0" applyFont="1" applyFill="1" applyBorder="1" applyAlignment="1">
      <alignment horizontal="center"/>
    </xf>
    <xf numFmtId="0" fontId="8" fillId="6" borderId="34" xfId="0" applyFont="1" applyFill="1" applyBorder="1" applyAlignment="1">
      <alignment horizontal="center"/>
    </xf>
    <xf numFmtId="0" fontId="3" fillId="5" borderId="38" xfId="0" applyFont="1" applyFill="1" applyBorder="1" applyAlignment="1">
      <alignment horizontal="center" vertical="center"/>
    </xf>
    <xf numFmtId="0" fontId="3" fillId="5" borderId="45" xfId="0" applyFont="1" applyFill="1" applyBorder="1" applyAlignment="1">
      <alignment horizontal="center" vertical="center"/>
    </xf>
    <xf numFmtId="0" fontId="3" fillId="5" borderId="39" xfId="0" applyFont="1" applyFill="1" applyBorder="1" applyAlignment="1">
      <alignment horizontal="center" vertical="center"/>
    </xf>
    <xf numFmtId="0" fontId="14" fillId="0" borderId="13" xfId="0" applyFont="1" applyBorder="1" applyAlignment="1">
      <alignment horizontal="center" vertical="center"/>
    </xf>
    <xf numFmtId="0" fontId="14" fillId="0" borderId="12" xfId="0" applyFont="1" applyBorder="1" applyAlignment="1">
      <alignment horizontal="center" vertical="center"/>
    </xf>
    <xf numFmtId="0" fontId="14" fillId="0" borderId="14" xfId="0" applyFont="1" applyBorder="1" applyAlignment="1">
      <alignment horizontal="center" vertical="center"/>
    </xf>
    <xf numFmtId="0" fontId="15" fillId="0" borderId="48" xfId="0" applyFont="1" applyBorder="1" applyAlignment="1">
      <alignment horizontal="center"/>
    </xf>
    <xf numFmtId="0" fontId="15" fillId="0" borderId="0" xfId="0" applyFont="1" applyAlignment="1">
      <alignment horizontal="center"/>
    </xf>
    <xf numFmtId="0" fontId="15" fillId="0" borderId="49" xfId="0" applyFont="1" applyBorder="1" applyAlignment="1">
      <alignment horizontal="center"/>
    </xf>
    <xf numFmtId="2" fontId="16" fillId="0" borderId="0" xfId="0" applyNumberFormat="1" applyFont="1" applyAlignment="1">
      <alignment horizontal="center"/>
    </xf>
    <xf numFmtId="0" fontId="5" fillId="2" borderId="32" xfId="0" applyFont="1" applyFill="1" applyBorder="1" applyAlignment="1">
      <alignment horizontal="center" vertical="center"/>
    </xf>
    <xf numFmtId="0" fontId="5" fillId="2" borderId="33" xfId="0" applyFont="1" applyFill="1" applyBorder="1" applyAlignment="1">
      <alignment horizontal="center" vertical="center"/>
    </xf>
    <xf numFmtId="0" fontId="0" fillId="0" borderId="6" xfId="0" applyBorder="1" applyAlignment="1">
      <alignment horizontal="center"/>
    </xf>
    <xf numFmtId="0" fontId="0" fillId="0" borderId="7"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0" fontId="11" fillId="2" borderId="1"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5"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5" xfId="0" applyFont="1" applyFill="1" applyBorder="1" applyAlignment="1">
      <alignment horizontal="center" vertical="center"/>
    </xf>
    <xf numFmtId="0" fontId="0" fillId="7" borderId="0" xfId="0" applyFill="1" applyBorder="1" applyAlignment="1">
      <alignment horizontal="center" vertical="center"/>
    </xf>
    <xf numFmtId="49" fontId="19" fillId="7" borderId="7" xfId="0" applyNumberFormat="1" applyFont="1" applyFill="1" applyBorder="1" applyAlignment="1">
      <alignment horizontal="center" vertical="center"/>
    </xf>
    <xf numFmtId="49" fontId="19" fillId="7" borderId="8" xfId="0" applyNumberFormat="1" applyFont="1" applyFill="1" applyBorder="1" applyAlignment="1">
      <alignment horizontal="center" vertical="center"/>
    </xf>
  </cellXfs>
  <cellStyles count="4">
    <cellStyle name="Moeda" xfId="3" builtinId="4"/>
    <cellStyle name="Moeda 2" xfId="2"/>
    <cellStyle name="Normal" xfId="0" builtinId="0"/>
    <cellStyle name="Porcentagem" xfId="1" builtinId="5"/>
  </cellStyles>
  <dxfs count="0"/>
  <tableStyles count="0" defaultTableStyle="TableStyleMedium2" defaultPivotStyle="PivotStyleLight16"/>
  <colors>
    <mruColors>
      <color rgb="FFFFFF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5</xdr:col>
      <xdr:colOff>540609</xdr:colOff>
      <xdr:row>52</xdr:row>
      <xdr:rowOff>103299</xdr:rowOff>
    </xdr:from>
    <xdr:ext cx="3876115" cy="885825"/>
    <xdr:sp macro="" textlink="">
      <xdr:nvSpPr>
        <xdr:cNvPr id="2" name="Shape 4"/>
        <xdr:cNvSpPr txBox="1"/>
      </xdr:nvSpPr>
      <xdr:spPr>
        <a:xfrm>
          <a:off x="8198709" y="23734824"/>
          <a:ext cx="3876115" cy="885825"/>
        </a:xfrm>
        <a:prstGeom prst="rect">
          <a:avLst/>
        </a:prstGeom>
        <a:noFill/>
        <a:ln>
          <a:noFill/>
        </a:ln>
      </xdr:spPr>
      <xdr:txBody>
        <a:bodyPr spcFirstLastPara="1" wrap="square" lIns="91425" tIns="45700" rIns="91425" bIns="45700" anchor="t" anchorCtr="0">
          <a:noAutofit/>
        </a:bodyPr>
        <a:lstStyle/>
        <a:p>
          <a:pPr marL="0" lvl="0" indent="0" algn="ctr" rtl="0">
            <a:lnSpc>
              <a:spcPts val="1000"/>
            </a:lnSpc>
            <a:spcBef>
              <a:spcPts val="0"/>
            </a:spcBef>
            <a:spcAft>
              <a:spcPts val="0"/>
            </a:spcAft>
            <a:buNone/>
          </a:pPr>
          <a:endParaRPr sz="1000">
            <a:latin typeface="Arial" panose="020B0604020202020204" pitchFamily="34" charset="0"/>
            <a:cs typeface="Arial" panose="020B0604020202020204" pitchFamily="34" charset="0"/>
          </a:endParaRPr>
        </a:p>
      </xdr:txBody>
    </xdr:sp>
    <xdr:clientData fLocksWithSheet="0"/>
  </xdr:oneCellAnchor>
  <xdr:oneCellAnchor>
    <xdr:from>
      <xdr:col>4</xdr:col>
      <xdr:colOff>3721664</xdr:colOff>
      <xdr:row>51</xdr:row>
      <xdr:rowOff>143792</xdr:rowOff>
    </xdr:from>
    <xdr:ext cx="5000625" cy="885825"/>
    <xdr:sp macro="" textlink="">
      <xdr:nvSpPr>
        <xdr:cNvPr id="3" name="Shape 5"/>
        <xdr:cNvSpPr txBox="1"/>
      </xdr:nvSpPr>
      <xdr:spPr>
        <a:xfrm>
          <a:off x="6883964" y="19574792"/>
          <a:ext cx="5000625" cy="885825"/>
        </a:xfrm>
        <a:prstGeom prst="rect">
          <a:avLst/>
        </a:prstGeom>
        <a:noFill/>
        <a:ln>
          <a:noFill/>
        </a:ln>
      </xdr:spPr>
      <xdr:txBody>
        <a:bodyPr spcFirstLastPara="1" wrap="square" lIns="91425" tIns="45700" rIns="91425" bIns="45700" anchor="t" anchorCtr="0">
          <a:noAutofit/>
        </a:bodyPr>
        <a:lstStyle/>
        <a:p>
          <a:pPr marL="0" lvl="0" indent="0" algn="ctr" rtl="0">
            <a:spcBef>
              <a:spcPts val="0"/>
            </a:spcBef>
            <a:spcAft>
              <a:spcPts val="0"/>
            </a:spcAft>
            <a:buNone/>
          </a:pPr>
          <a:r>
            <a:rPr lang="en-US" sz="1000">
              <a:solidFill>
                <a:schemeClr val="dk1"/>
              </a:solidFill>
              <a:latin typeface="Arial"/>
              <a:ea typeface="Arial"/>
              <a:cs typeface="Arial"/>
              <a:sym typeface="Arial"/>
            </a:rPr>
            <a:t>________________________________________</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Larissa Facchini Barbosa</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CREA: MG 316.376/D</a:t>
          </a:r>
          <a:endParaRPr sz="1400"/>
        </a:p>
        <a:p>
          <a:pPr marL="0" lvl="0" indent="0" algn="ctr" rtl="0">
            <a:lnSpc>
              <a:spcPts val="1000"/>
            </a:lnSpc>
            <a:spcBef>
              <a:spcPts val="0"/>
            </a:spcBef>
            <a:spcAft>
              <a:spcPts val="0"/>
            </a:spcAft>
            <a:buNone/>
          </a:pPr>
          <a:r>
            <a:rPr lang="en-US" sz="1000">
              <a:solidFill>
                <a:schemeClr val="dk1"/>
              </a:solidFill>
              <a:latin typeface="Arial"/>
              <a:ea typeface="Arial"/>
              <a:cs typeface="Arial"/>
              <a:sym typeface="Arial"/>
            </a:rPr>
            <a:t>Responsável Técnico Pela Fiscalização da Obra/Serviço</a:t>
          </a:r>
          <a:endParaRPr sz="1000">
            <a:latin typeface="Arial"/>
            <a:ea typeface="Arial"/>
            <a:cs typeface="Arial"/>
            <a:sym typeface="Arial"/>
          </a:endParaRPr>
        </a:p>
        <a:p>
          <a:pPr marL="0" lvl="0" indent="0" algn="ctr" rtl="0">
            <a:lnSpc>
              <a:spcPts val="1000"/>
            </a:lnSpc>
            <a:spcBef>
              <a:spcPts val="0"/>
            </a:spcBef>
            <a:spcAft>
              <a:spcPts val="0"/>
            </a:spcAft>
            <a:buNone/>
          </a:pPr>
          <a:endParaRPr sz="1000">
            <a:latin typeface="Arial"/>
            <a:ea typeface="Arial"/>
            <a:cs typeface="Arial"/>
            <a:sym typeface="Arial"/>
          </a:endParaRPr>
        </a:p>
        <a:p>
          <a:pPr marL="0" lvl="0" indent="0" algn="ctr" rtl="0">
            <a:lnSpc>
              <a:spcPts val="1100"/>
            </a:lnSpc>
            <a:spcBef>
              <a:spcPts val="0"/>
            </a:spcBef>
            <a:spcAft>
              <a:spcPts val="0"/>
            </a:spcAft>
            <a:buNone/>
          </a:pPr>
          <a:endParaRPr sz="1000"/>
        </a:p>
      </xdr:txBody>
    </xdr:sp>
    <xdr:clientData fLocksWithSheet="0"/>
  </xdr:oneCellAnchor>
  <xdr:oneCellAnchor>
    <xdr:from>
      <xdr:col>2</xdr:col>
      <xdr:colOff>605271</xdr:colOff>
      <xdr:row>51</xdr:row>
      <xdr:rowOff>129887</xdr:rowOff>
    </xdr:from>
    <xdr:ext cx="3343275" cy="723340"/>
    <xdr:sp macro="" textlink="">
      <xdr:nvSpPr>
        <xdr:cNvPr id="4" name="Shape 6"/>
        <xdr:cNvSpPr txBox="1"/>
      </xdr:nvSpPr>
      <xdr:spPr>
        <a:xfrm>
          <a:off x="2243571" y="19560887"/>
          <a:ext cx="3343275" cy="723340"/>
        </a:xfrm>
        <a:prstGeom prst="rect">
          <a:avLst/>
        </a:prstGeom>
        <a:noFill/>
        <a:ln>
          <a:noFill/>
        </a:ln>
      </xdr:spPr>
      <xdr:txBody>
        <a:bodyPr spcFirstLastPara="1" wrap="square" lIns="91425" tIns="45700" rIns="91425" bIns="45700" anchor="t" anchorCtr="0">
          <a:noAutofit/>
        </a:bodyPr>
        <a:lstStyle/>
        <a:p>
          <a:pPr marL="0" lvl="0" indent="0" algn="ctr" rtl="0">
            <a:spcBef>
              <a:spcPts val="0"/>
            </a:spcBef>
            <a:spcAft>
              <a:spcPts val="0"/>
            </a:spcAft>
            <a:buNone/>
          </a:pPr>
          <a:r>
            <a:rPr lang="en-US" sz="1000">
              <a:solidFill>
                <a:schemeClr val="dk1"/>
              </a:solidFill>
              <a:latin typeface="Arial"/>
              <a:ea typeface="Arial"/>
              <a:cs typeface="Arial"/>
              <a:sym typeface="Arial"/>
            </a:rPr>
            <a:t>________________________________________</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Carlos Coríndon de Araújo</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Prefeito Municipal de Fervedouro</a:t>
          </a:r>
          <a:endParaRPr sz="1400"/>
        </a:p>
        <a:p>
          <a:pPr marL="0" lvl="0" indent="0" algn="ctr" rtl="0">
            <a:lnSpc>
              <a:spcPts val="1000"/>
            </a:lnSpc>
            <a:spcBef>
              <a:spcPts val="0"/>
            </a:spcBef>
            <a:spcAft>
              <a:spcPts val="0"/>
            </a:spcAft>
            <a:buNone/>
          </a:pPr>
          <a:endParaRPr sz="1000">
            <a:latin typeface="Arial"/>
            <a:ea typeface="Arial"/>
            <a:cs typeface="Arial"/>
            <a:sym typeface="Arial"/>
          </a:endParaRPr>
        </a:p>
        <a:p>
          <a:pPr marL="0" lvl="0" indent="0" algn="ctr" rtl="0">
            <a:lnSpc>
              <a:spcPts val="900"/>
            </a:lnSpc>
            <a:spcBef>
              <a:spcPts val="0"/>
            </a:spcBef>
            <a:spcAft>
              <a:spcPts val="0"/>
            </a:spcAft>
            <a:buNone/>
          </a:pPr>
          <a:endParaRPr sz="1000"/>
        </a:p>
      </xdr:txBody>
    </xdr:sp>
    <xdr:clientData fLocksWithSheet="0"/>
  </xdr:oneCellAnchor>
  <xdr:oneCellAnchor>
    <xdr:from>
      <xdr:col>10</xdr:col>
      <xdr:colOff>38966</xdr:colOff>
      <xdr:row>52</xdr:row>
      <xdr:rowOff>123825</xdr:rowOff>
    </xdr:from>
    <xdr:ext cx="3876115" cy="885825"/>
    <xdr:sp macro="" textlink="">
      <xdr:nvSpPr>
        <xdr:cNvPr id="5" name="Shape 4"/>
        <xdr:cNvSpPr txBox="1"/>
      </xdr:nvSpPr>
      <xdr:spPr>
        <a:xfrm>
          <a:off x="12040466" y="23755350"/>
          <a:ext cx="3876115" cy="885825"/>
        </a:xfrm>
        <a:prstGeom prst="rect">
          <a:avLst/>
        </a:prstGeom>
        <a:noFill/>
        <a:ln>
          <a:noFill/>
        </a:ln>
      </xdr:spPr>
      <xdr:txBody>
        <a:bodyPr spcFirstLastPara="1" wrap="square" lIns="91425" tIns="45700" rIns="91425" bIns="45700" anchor="t" anchorCtr="0">
          <a:noAutofit/>
        </a:bodyPr>
        <a:lstStyle/>
        <a:p>
          <a:pPr marL="0" lvl="0" indent="0" algn="ctr" rtl="0">
            <a:lnSpc>
              <a:spcPts val="1000"/>
            </a:lnSpc>
            <a:spcBef>
              <a:spcPts val="0"/>
            </a:spcBef>
            <a:spcAft>
              <a:spcPts val="0"/>
            </a:spcAft>
            <a:buNone/>
          </a:pPr>
          <a:endParaRPr sz="1000">
            <a:latin typeface="Arial" panose="020B0604020202020204" pitchFamily="34" charset="0"/>
            <a:cs typeface="Arial" panose="020B0604020202020204" pitchFamily="34" charset="0"/>
          </a:endParaRPr>
        </a:p>
      </xdr:txBody>
    </xdr:sp>
    <xdr:clientData fLocksWithSheet="0"/>
  </xdr:oneCellAnchor>
  <xdr:oneCellAnchor>
    <xdr:from>
      <xdr:col>2</xdr:col>
      <xdr:colOff>247649</xdr:colOff>
      <xdr:row>2</xdr:row>
      <xdr:rowOff>98846</xdr:rowOff>
    </xdr:from>
    <xdr:ext cx="561975" cy="537423"/>
    <xdr:pic>
      <xdr:nvPicPr>
        <xdr:cNvPr id="8" name="image2.jpe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85949" y="584621"/>
          <a:ext cx="561975" cy="537423"/>
        </a:xfrm>
        <a:prstGeom prst="rect">
          <a:avLst/>
        </a:prstGeom>
      </xdr:spPr>
    </xdr:pic>
    <xdr:clientData/>
  </xdr:oneCellAnchor>
  <xdr:oneCellAnchor>
    <xdr:from>
      <xdr:col>5</xdr:col>
      <xdr:colOff>542925</xdr:colOff>
      <xdr:row>2</xdr:row>
      <xdr:rowOff>123825</xdr:rowOff>
    </xdr:from>
    <xdr:ext cx="1911095" cy="495300"/>
    <xdr:pic>
      <xdr:nvPicPr>
        <xdr:cNvPr id="9" name="image1.pn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286750" y="609600"/>
          <a:ext cx="1911095" cy="495300"/>
        </a:xfrm>
        <a:prstGeom prst="rect">
          <a:avLst/>
        </a:prstGeom>
      </xdr:spPr>
    </xdr:pic>
    <xdr:clientData/>
  </xdr:one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S60"/>
  <sheetViews>
    <sheetView showGridLines="0" tabSelected="1" workbookViewId="0">
      <pane ySplit="14" topLeftCell="A46" activePane="bottomLeft" state="frozen"/>
      <selection pane="bottomLeft" activeCell="E10" sqref="E10"/>
    </sheetView>
  </sheetViews>
  <sheetFormatPr defaultRowHeight="15" x14ac:dyDescent="0.25"/>
  <cols>
    <col min="1" max="1" width="2.42578125" customWidth="1"/>
    <col min="2" max="2" width="22.140625" customWidth="1"/>
    <col min="3" max="3" width="9.85546875" style="7" customWidth="1"/>
    <col min="4" max="4" width="20.42578125" style="7" customWidth="1"/>
    <col min="5" max="5" width="61.28515625" style="7" customWidth="1"/>
    <col min="6" max="6" width="11.42578125" style="7" customWidth="1"/>
    <col min="7" max="7" width="13.140625" style="7" customWidth="1"/>
    <col min="8" max="8" width="16.7109375" style="7" customWidth="1"/>
    <col min="9" max="9" width="13.42578125" style="7" customWidth="1"/>
    <col min="10" max="10" width="12.7109375" style="7" customWidth="1"/>
    <col min="11" max="11" width="14.28515625" style="7" customWidth="1"/>
    <col min="12" max="12" width="15.42578125" style="7" customWidth="1"/>
    <col min="13" max="13" width="0.42578125" style="7" hidden="1" customWidth="1"/>
    <col min="14" max="14" width="11.85546875" style="7" hidden="1" customWidth="1"/>
    <col min="15" max="15" width="8.140625" style="7" hidden="1" customWidth="1"/>
    <col min="16" max="16" width="13" style="7" hidden="1" customWidth="1"/>
    <col min="17" max="17" width="13.42578125" style="7" hidden="1" customWidth="1"/>
    <col min="18" max="18" width="0.5703125" style="7" customWidth="1"/>
    <col min="19" max="19" width="14.42578125" style="7" customWidth="1"/>
    <col min="20" max="20" width="10.85546875" customWidth="1"/>
    <col min="21" max="21" width="11.5703125" customWidth="1"/>
    <col min="22" max="22" width="14" customWidth="1"/>
    <col min="23" max="23" width="9.140625" customWidth="1"/>
    <col min="25" max="25" width="12.42578125" customWidth="1"/>
  </cols>
  <sheetData>
    <row r="1" spans="1:45" ht="15.75" thickBot="1" x14ac:dyDescent="0.3">
      <c r="C1"/>
      <c r="D1"/>
      <c r="E1"/>
      <c r="F1"/>
      <c r="G1"/>
      <c r="H1"/>
      <c r="I1"/>
      <c r="J1"/>
      <c r="K1"/>
      <c r="L1"/>
      <c r="M1"/>
      <c r="N1"/>
      <c r="O1"/>
      <c r="P1"/>
      <c r="Q1"/>
      <c r="R1" s="1"/>
      <c r="S1" s="2"/>
      <c r="T1" s="2"/>
      <c r="U1" s="2"/>
      <c r="V1" s="2"/>
      <c r="W1" s="2"/>
      <c r="X1" s="2"/>
      <c r="Y1" s="2"/>
      <c r="Z1" s="2"/>
      <c r="AA1" s="2"/>
      <c r="AB1" s="2"/>
      <c r="AC1" s="2"/>
      <c r="AD1" s="2"/>
      <c r="AE1" s="2"/>
      <c r="AF1" s="2"/>
      <c r="AG1" s="2"/>
      <c r="AH1" s="2"/>
      <c r="AI1" s="2"/>
      <c r="AJ1" s="2"/>
      <c r="AK1" s="1"/>
      <c r="AL1" s="1"/>
      <c r="AM1" s="1"/>
      <c r="AN1" s="1"/>
      <c r="AO1" s="1"/>
      <c r="AP1" s="1"/>
      <c r="AQ1" s="1"/>
    </row>
    <row r="2" spans="1:45" ht="22.5" thickTop="1" thickBot="1" x14ac:dyDescent="0.3">
      <c r="B2" s="100" t="s">
        <v>2</v>
      </c>
      <c r="C2" s="101"/>
      <c r="D2" s="101"/>
      <c r="E2" s="101"/>
      <c r="F2" s="102"/>
      <c r="G2" s="14" t="s">
        <v>3</v>
      </c>
      <c r="H2" s="33"/>
      <c r="I2" s="14" t="s">
        <v>4</v>
      </c>
      <c r="J2" s="34"/>
      <c r="K2" s="2"/>
      <c r="W2" s="1"/>
      <c r="X2" s="1"/>
    </row>
    <row r="3" spans="1:45" ht="57.75" customHeight="1" thickBot="1" x14ac:dyDescent="0.3">
      <c r="B3" s="6" t="s">
        <v>30</v>
      </c>
      <c r="C3" s="140" t="s">
        <v>148</v>
      </c>
      <c r="D3" s="140"/>
      <c r="E3" s="140"/>
      <c r="F3" s="140"/>
      <c r="G3" s="140"/>
      <c r="H3" s="141"/>
      <c r="I3" s="92" t="s">
        <v>41</v>
      </c>
      <c r="J3" s="18">
        <v>45195</v>
      </c>
      <c r="K3" s="36"/>
      <c r="X3" s="1"/>
    </row>
    <row r="4" spans="1:45" ht="15.75" thickBot="1" x14ac:dyDescent="0.3">
      <c r="B4" s="6" t="s">
        <v>7</v>
      </c>
      <c r="C4" s="103" t="s">
        <v>133</v>
      </c>
      <c r="D4" s="103"/>
      <c r="E4" s="103"/>
      <c r="F4" s="103"/>
      <c r="G4" s="103"/>
      <c r="H4" s="104"/>
      <c r="I4" s="12" t="s">
        <v>20</v>
      </c>
      <c r="J4" s="19"/>
      <c r="K4" s="2"/>
      <c r="X4" s="1"/>
    </row>
    <row r="5" spans="1:45" ht="15.75" thickBot="1" x14ac:dyDescent="0.3">
      <c r="B5" s="6" t="s">
        <v>9</v>
      </c>
      <c r="C5" s="20"/>
      <c r="D5" s="12" t="s">
        <v>10</v>
      </c>
      <c r="E5" s="105"/>
      <c r="F5" s="106"/>
      <c r="G5" s="12" t="s">
        <v>11</v>
      </c>
      <c r="H5" s="32" t="s">
        <v>127</v>
      </c>
      <c r="I5" s="12" t="s">
        <v>12</v>
      </c>
      <c r="J5" s="35" t="s">
        <v>129</v>
      </c>
    </row>
    <row r="6" spans="1:45" x14ac:dyDescent="0.25">
      <c r="B6" s="107" t="s">
        <v>42</v>
      </c>
      <c r="C6" s="109">
        <v>45108</v>
      </c>
      <c r="D6" s="11" t="s">
        <v>14</v>
      </c>
      <c r="E6" s="13" t="s">
        <v>35</v>
      </c>
      <c r="F6" s="21"/>
      <c r="G6" s="94" t="s">
        <v>15</v>
      </c>
      <c r="H6" s="96">
        <v>0.2097</v>
      </c>
      <c r="I6" s="94" t="s">
        <v>16</v>
      </c>
      <c r="J6" s="98">
        <v>0.114</v>
      </c>
    </row>
    <row r="7" spans="1:45" ht="15.75" thickBot="1" x14ac:dyDescent="0.3">
      <c r="B7" s="108"/>
      <c r="C7" s="110"/>
      <c r="D7" s="24" t="s">
        <v>45</v>
      </c>
      <c r="E7" s="15" t="s">
        <v>36</v>
      </c>
      <c r="F7" s="22"/>
      <c r="G7" s="95"/>
      <c r="H7" s="97"/>
      <c r="I7" s="95"/>
      <c r="J7" s="99"/>
    </row>
    <row r="8" spans="1:45" ht="16.5" thickTop="1" thickBot="1" x14ac:dyDescent="0.3">
      <c r="M8"/>
      <c r="N8"/>
      <c r="O8"/>
      <c r="P8"/>
      <c r="Q8"/>
      <c r="R8"/>
      <c r="S8"/>
    </row>
    <row r="9" spans="1:45" ht="15" customHeight="1" thickTop="1" thickBot="1" x14ac:dyDescent="0.3">
      <c r="B9" s="117" t="s">
        <v>0</v>
      </c>
      <c r="C9" s="111" t="s">
        <v>37</v>
      </c>
      <c r="D9" s="112"/>
      <c r="K9"/>
      <c r="M9"/>
      <c r="N9"/>
      <c r="O9"/>
      <c r="P9"/>
      <c r="Q9"/>
      <c r="R9"/>
      <c r="S9"/>
    </row>
    <row r="10" spans="1:45" ht="15.75" customHeight="1" thickTop="1" thickBot="1" x14ac:dyDescent="0.3">
      <c r="B10" s="118"/>
      <c r="C10" s="115" t="s">
        <v>38</v>
      </c>
      <c r="D10" s="116"/>
      <c r="K10"/>
      <c r="M10"/>
      <c r="N10"/>
      <c r="O10"/>
      <c r="P10"/>
      <c r="Q10"/>
      <c r="R10"/>
      <c r="S10"/>
    </row>
    <row r="11" spans="1:45" ht="16.5" thickTop="1" thickBot="1" x14ac:dyDescent="0.3">
      <c r="B11" s="119"/>
      <c r="C11" s="113" t="s">
        <v>1</v>
      </c>
      <c r="D11" s="114"/>
      <c r="E11"/>
      <c r="F11"/>
      <c r="G11"/>
      <c r="H11"/>
      <c r="I11"/>
      <c r="J11"/>
      <c r="K11" s="31"/>
      <c r="L11"/>
      <c r="M11"/>
      <c r="N11"/>
      <c r="O11"/>
      <c r="P11"/>
      <c r="Q11"/>
      <c r="R11"/>
      <c r="S11"/>
      <c r="AR11" s="3"/>
      <c r="AS11" s="4"/>
    </row>
    <row r="12" spans="1:45" ht="16.5" thickTop="1" thickBot="1" x14ac:dyDescent="0.3">
      <c r="C12"/>
      <c r="D12"/>
      <c r="E12"/>
      <c r="F12"/>
      <c r="G12"/>
      <c r="H12" s="16" t="s">
        <v>33</v>
      </c>
      <c r="I12"/>
      <c r="J12"/>
      <c r="K12"/>
      <c r="L12" s="16" t="s">
        <v>29</v>
      </c>
      <c r="M12"/>
      <c r="N12"/>
      <c r="O12"/>
      <c r="P12"/>
      <c r="Q12"/>
      <c r="R12"/>
      <c r="S12"/>
    </row>
    <row r="13" spans="1:45" ht="15.75" thickBot="1" x14ac:dyDescent="0.3">
      <c r="C13"/>
      <c r="D13"/>
      <c r="E13"/>
      <c r="F13"/>
      <c r="G13"/>
      <c r="H13" s="30" t="s">
        <v>40</v>
      </c>
      <c r="I13"/>
      <c r="J13"/>
      <c r="K13"/>
      <c r="L13" s="9">
        <f>L15+L18+L21+L27+L44</f>
        <v>373907.26465691993</v>
      </c>
      <c r="M13"/>
      <c r="N13"/>
      <c r="O13"/>
      <c r="P13"/>
      <c r="Q13"/>
      <c r="R13"/>
      <c r="S13"/>
    </row>
    <row r="14" spans="1:45" ht="49.5" customHeight="1" thickBot="1" x14ac:dyDescent="0.3">
      <c r="A14" s="1"/>
      <c r="B14" s="16" t="s">
        <v>21</v>
      </c>
      <c r="C14" s="16" t="s">
        <v>22</v>
      </c>
      <c r="D14" s="16" t="s">
        <v>23</v>
      </c>
      <c r="E14" s="17" t="s">
        <v>24</v>
      </c>
      <c r="F14" s="16" t="s">
        <v>25</v>
      </c>
      <c r="G14" s="16" t="s">
        <v>26</v>
      </c>
      <c r="H14" s="16" t="s">
        <v>34</v>
      </c>
      <c r="I14" s="16" t="s">
        <v>27</v>
      </c>
      <c r="J14" s="16" t="s">
        <v>32</v>
      </c>
      <c r="K14" s="17" t="s">
        <v>39</v>
      </c>
      <c r="L14" s="16" t="s">
        <v>31</v>
      </c>
      <c r="M14"/>
      <c r="N14"/>
      <c r="O14"/>
      <c r="P14"/>
      <c r="Q14"/>
      <c r="R14"/>
      <c r="S14"/>
      <c r="X14" s="23"/>
    </row>
    <row r="15" spans="1:45" ht="15" customHeight="1" x14ac:dyDescent="0.25">
      <c r="A15" s="5"/>
      <c r="B15" s="43">
        <v>1</v>
      </c>
      <c r="C15" s="43"/>
      <c r="D15" s="43"/>
      <c r="E15" s="44" t="s">
        <v>47</v>
      </c>
      <c r="F15" s="45"/>
      <c r="G15" s="46"/>
      <c r="H15" s="47"/>
      <c r="I15" s="48"/>
      <c r="J15" s="49"/>
      <c r="K15" s="50"/>
      <c r="L15" s="72">
        <f>L16+L17</f>
        <v>13766.596608770004</v>
      </c>
      <c r="M15"/>
      <c r="N15"/>
      <c r="O15"/>
      <c r="P15"/>
      <c r="Q15"/>
      <c r="R15"/>
      <c r="S15"/>
    </row>
    <row r="16" spans="1:45" ht="95.25" customHeight="1" x14ac:dyDescent="0.25">
      <c r="A16" s="1"/>
      <c r="B16" s="25" t="s">
        <v>46</v>
      </c>
      <c r="C16" s="25" t="s">
        <v>43</v>
      </c>
      <c r="D16" s="25" t="s">
        <v>44</v>
      </c>
      <c r="E16" s="41" t="s">
        <v>48</v>
      </c>
      <c r="F16" s="27" t="s">
        <v>49</v>
      </c>
      <c r="G16" s="52">
        <v>4.5</v>
      </c>
      <c r="H16" s="42">
        <v>324.16000000000003</v>
      </c>
      <c r="I16" s="28">
        <f>H6</f>
        <v>0.2097</v>
      </c>
      <c r="J16" s="8">
        <f t="shared" ref="J16:J45" si="0">IF(LEFT($H$13,5)="CUSTO",H16,H16/(1+I16))</f>
        <v>324.16000000000003</v>
      </c>
      <c r="K16" s="10">
        <f t="shared" ref="K16:K46" si="1">J16*(1+I16)</f>
        <v>392.13635200000004</v>
      </c>
      <c r="L16" s="53">
        <f t="shared" ref="L16:L46" si="2">K16*G16</f>
        <v>1764.6135840000002</v>
      </c>
      <c r="M16"/>
      <c r="N16"/>
      <c r="O16"/>
      <c r="P16"/>
      <c r="Q16"/>
      <c r="R16"/>
      <c r="S16"/>
    </row>
    <row r="17" spans="1:19" ht="64.5" customHeight="1" thickBot="1" x14ac:dyDescent="0.3">
      <c r="A17" s="1"/>
      <c r="B17" s="25" t="s">
        <v>141</v>
      </c>
      <c r="C17" s="54" t="s">
        <v>142</v>
      </c>
      <c r="D17" s="54" t="s">
        <v>44</v>
      </c>
      <c r="E17" s="71" t="s">
        <v>143</v>
      </c>
      <c r="F17" s="29" t="s">
        <v>49</v>
      </c>
      <c r="G17" s="52">
        <v>565.97</v>
      </c>
      <c r="H17" s="56">
        <v>17.53</v>
      </c>
      <c r="I17" s="57">
        <f>H6</f>
        <v>0.2097</v>
      </c>
      <c r="J17" s="58">
        <f>H17</f>
        <v>17.53</v>
      </c>
      <c r="K17" s="58">
        <f>(H17*H6)+H17</f>
        <v>21.206041000000003</v>
      </c>
      <c r="L17" s="60">
        <f>G17*K17</f>
        <v>12001.983024770003</v>
      </c>
      <c r="M17"/>
      <c r="N17"/>
      <c r="O17"/>
      <c r="P17"/>
      <c r="Q17"/>
      <c r="R17"/>
      <c r="S17"/>
    </row>
    <row r="18" spans="1:19" ht="15" customHeight="1" x14ac:dyDescent="0.25">
      <c r="A18" s="5"/>
      <c r="B18" s="43">
        <v>2</v>
      </c>
      <c r="C18" s="43"/>
      <c r="D18" s="43"/>
      <c r="E18" s="44" t="s">
        <v>50</v>
      </c>
      <c r="F18" s="45"/>
      <c r="G18" s="46"/>
      <c r="H18" s="47"/>
      <c r="I18" s="48"/>
      <c r="J18" s="49"/>
      <c r="K18" s="50"/>
      <c r="L18" s="72">
        <f>L19+L20</f>
        <v>199960.16304423002</v>
      </c>
      <c r="M18"/>
      <c r="N18"/>
      <c r="O18"/>
      <c r="P18"/>
      <c r="Q18"/>
      <c r="R18"/>
      <c r="S18"/>
    </row>
    <row r="19" spans="1:19" ht="30" x14ac:dyDescent="0.25">
      <c r="A19" s="1"/>
      <c r="B19" s="25" t="s">
        <v>51</v>
      </c>
      <c r="C19" s="25" t="s">
        <v>144</v>
      </c>
      <c r="D19" s="25" t="s">
        <v>44</v>
      </c>
      <c r="E19" s="41" t="s">
        <v>145</v>
      </c>
      <c r="F19" s="27" t="s">
        <v>49</v>
      </c>
      <c r="G19" s="52">
        <f>G25+G26</f>
        <v>565.97</v>
      </c>
      <c r="H19" s="42">
        <v>9.7200000000000006</v>
      </c>
      <c r="I19" s="28">
        <f>H6</f>
        <v>0.2097</v>
      </c>
      <c r="J19" s="8">
        <f t="shared" si="0"/>
        <v>9.7200000000000006</v>
      </c>
      <c r="K19" s="10">
        <f t="shared" si="1"/>
        <v>11.758284000000002</v>
      </c>
      <c r="L19" s="53">
        <f t="shared" si="2"/>
        <v>6654.8359954800007</v>
      </c>
      <c r="M19"/>
      <c r="N19"/>
      <c r="O19"/>
      <c r="P19"/>
      <c r="Q19"/>
      <c r="R19"/>
      <c r="S19"/>
    </row>
    <row r="20" spans="1:19" ht="60.75" thickBot="1" x14ac:dyDescent="0.3">
      <c r="A20" s="1"/>
      <c r="B20" s="25" t="s">
        <v>146</v>
      </c>
      <c r="C20" s="25" t="s">
        <v>53</v>
      </c>
      <c r="D20" s="25" t="s">
        <v>44</v>
      </c>
      <c r="E20" s="41" t="s">
        <v>140</v>
      </c>
      <c r="F20" s="27" t="s">
        <v>49</v>
      </c>
      <c r="G20" s="52">
        <v>2084.75</v>
      </c>
      <c r="H20" s="42">
        <v>76.650000000000006</v>
      </c>
      <c r="I20" s="28">
        <f>H6</f>
        <v>0.2097</v>
      </c>
      <c r="J20" s="8">
        <f t="shared" si="0"/>
        <v>76.650000000000006</v>
      </c>
      <c r="K20" s="10">
        <f t="shared" si="1"/>
        <v>92.723505000000003</v>
      </c>
      <c r="L20" s="53">
        <f t="shared" si="2"/>
        <v>193305.32704875001</v>
      </c>
      <c r="M20"/>
      <c r="N20"/>
      <c r="O20"/>
      <c r="P20"/>
      <c r="Q20"/>
      <c r="R20"/>
      <c r="S20"/>
    </row>
    <row r="21" spans="1:19" ht="15" customHeight="1" x14ac:dyDescent="0.25">
      <c r="A21" s="5"/>
      <c r="B21" s="43">
        <v>3</v>
      </c>
      <c r="C21" s="43"/>
      <c r="D21" s="43"/>
      <c r="E21" s="44" t="s">
        <v>54</v>
      </c>
      <c r="F21" s="45"/>
      <c r="G21" s="46"/>
      <c r="H21" s="47"/>
      <c r="I21" s="48"/>
      <c r="J21" s="49"/>
      <c r="K21" s="50"/>
      <c r="L21" s="72">
        <f>L22+L23+L24+L25+L26</f>
        <v>115714.23928189998</v>
      </c>
      <c r="M21"/>
      <c r="N21"/>
      <c r="O21"/>
      <c r="P21"/>
      <c r="Q21"/>
      <c r="R21"/>
      <c r="S21"/>
    </row>
    <row r="22" spans="1:19" ht="75" x14ac:dyDescent="0.25">
      <c r="A22" s="1"/>
      <c r="B22" s="25" t="s">
        <v>55</v>
      </c>
      <c r="C22" s="25" t="s">
        <v>56</v>
      </c>
      <c r="D22" s="25" t="s">
        <v>52</v>
      </c>
      <c r="E22" s="41" t="s">
        <v>58</v>
      </c>
      <c r="F22" s="27" t="s">
        <v>57</v>
      </c>
      <c r="G22" s="52">
        <v>694.92</v>
      </c>
      <c r="H22" s="42">
        <v>71.069999999999993</v>
      </c>
      <c r="I22" s="28">
        <f>H6</f>
        <v>0.2097</v>
      </c>
      <c r="J22" s="8">
        <f t="shared" si="0"/>
        <v>71.069999999999993</v>
      </c>
      <c r="K22" s="10">
        <f t="shared" si="1"/>
        <v>85.973378999999994</v>
      </c>
      <c r="L22" s="53">
        <f t="shared" si="2"/>
        <v>59744.620534679991</v>
      </c>
      <c r="M22"/>
      <c r="N22"/>
      <c r="O22"/>
      <c r="P22"/>
      <c r="Q22"/>
      <c r="R22"/>
      <c r="S22"/>
    </row>
    <row r="23" spans="1:19" x14ac:dyDescent="0.25">
      <c r="A23" s="1"/>
      <c r="B23" s="25" t="s">
        <v>59</v>
      </c>
      <c r="C23" s="25" t="s">
        <v>73</v>
      </c>
      <c r="D23" s="25" t="s">
        <v>60</v>
      </c>
      <c r="E23" s="26" t="s">
        <v>61</v>
      </c>
      <c r="F23" s="29" t="s">
        <v>62</v>
      </c>
      <c r="G23" s="52">
        <v>10</v>
      </c>
      <c r="H23" s="42">
        <v>446.88</v>
      </c>
      <c r="I23" s="28">
        <f>H6</f>
        <v>0.2097</v>
      </c>
      <c r="J23" s="8">
        <f t="shared" si="0"/>
        <v>446.88</v>
      </c>
      <c r="K23" s="10">
        <f t="shared" si="1"/>
        <v>540.59073599999999</v>
      </c>
      <c r="L23" s="53">
        <f t="shared" si="2"/>
        <v>5405.9073600000002</v>
      </c>
      <c r="M23"/>
      <c r="N23"/>
      <c r="O23"/>
      <c r="P23"/>
      <c r="Q23"/>
      <c r="R23"/>
      <c r="S23"/>
    </row>
    <row r="24" spans="1:19" x14ac:dyDescent="0.25">
      <c r="A24" s="1"/>
      <c r="B24" s="25" t="s">
        <v>63</v>
      </c>
      <c r="C24" s="25" t="s">
        <v>64</v>
      </c>
      <c r="D24" s="25" t="s">
        <v>65</v>
      </c>
      <c r="E24" s="26" t="s">
        <v>66</v>
      </c>
      <c r="F24" s="27" t="s">
        <v>62</v>
      </c>
      <c r="G24" s="52">
        <v>4</v>
      </c>
      <c r="H24" s="42">
        <v>149.5</v>
      </c>
      <c r="I24" s="28">
        <f>J6</f>
        <v>0.114</v>
      </c>
      <c r="J24" s="8">
        <f t="shared" si="0"/>
        <v>149.5</v>
      </c>
      <c r="K24" s="10">
        <f t="shared" si="1"/>
        <v>166.54300000000001</v>
      </c>
      <c r="L24" s="53">
        <f t="shared" si="2"/>
        <v>666.17200000000003</v>
      </c>
      <c r="M24"/>
      <c r="N24"/>
      <c r="O24"/>
      <c r="P24"/>
      <c r="Q24"/>
      <c r="R24"/>
      <c r="S24"/>
    </row>
    <row r="25" spans="1:19" ht="45" x14ac:dyDescent="0.25">
      <c r="A25" s="1"/>
      <c r="B25" s="25" t="s">
        <v>67</v>
      </c>
      <c r="C25" s="25" t="s">
        <v>136</v>
      </c>
      <c r="D25" s="25" t="s">
        <v>52</v>
      </c>
      <c r="E25" s="41" t="s">
        <v>137</v>
      </c>
      <c r="F25" s="27" t="s">
        <v>49</v>
      </c>
      <c r="G25" s="52">
        <v>452.78</v>
      </c>
      <c r="H25" s="42">
        <v>71.33</v>
      </c>
      <c r="I25" s="28">
        <f>H6</f>
        <v>0.2097</v>
      </c>
      <c r="J25" s="8">
        <f t="shared" si="0"/>
        <v>71.33</v>
      </c>
      <c r="K25" s="10">
        <f t="shared" si="1"/>
        <v>86.287900999999991</v>
      </c>
      <c r="L25" s="53">
        <f t="shared" si="2"/>
        <v>39069.435814779994</v>
      </c>
      <c r="M25"/>
      <c r="N25"/>
      <c r="O25"/>
      <c r="P25"/>
      <c r="Q25"/>
      <c r="R25"/>
      <c r="S25"/>
    </row>
    <row r="26" spans="1:19" ht="45.75" thickBot="1" x14ac:dyDescent="0.3">
      <c r="A26" s="1"/>
      <c r="B26" s="25" t="s">
        <v>68</v>
      </c>
      <c r="C26" s="25" t="s">
        <v>138</v>
      </c>
      <c r="D26" s="25" t="s">
        <v>52</v>
      </c>
      <c r="E26" s="41" t="s">
        <v>139</v>
      </c>
      <c r="F26" s="27" t="s">
        <v>49</v>
      </c>
      <c r="G26" s="52">
        <v>113.19</v>
      </c>
      <c r="H26" s="42">
        <v>79.08</v>
      </c>
      <c r="I26" s="28">
        <f>H6</f>
        <v>0.2097</v>
      </c>
      <c r="J26" s="8">
        <f t="shared" si="0"/>
        <v>79.08</v>
      </c>
      <c r="K26" s="10">
        <f t="shared" si="1"/>
        <v>95.663076000000004</v>
      </c>
      <c r="L26" s="53">
        <f t="shared" si="2"/>
        <v>10828.103572440001</v>
      </c>
      <c r="M26"/>
      <c r="N26"/>
      <c r="O26"/>
      <c r="P26"/>
      <c r="Q26"/>
      <c r="R26"/>
      <c r="S26"/>
    </row>
    <row r="27" spans="1:19" ht="15" customHeight="1" x14ac:dyDescent="0.25">
      <c r="A27" s="5"/>
      <c r="B27" s="43">
        <v>4</v>
      </c>
      <c r="C27" s="43"/>
      <c r="D27" s="43"/>
      <c r="E27" s="44" t="s">
        <v>69</v>
      </c>
      <c r="F27" s="45"/>
      <c r="G27" s="46"/>
      <c r="H27" s="47"/>
      <c r="I27" s="48"/>
      <c r="J27" s="49"/>
      <c r="K27" s="50"/>
      <c r="L27" s="72">
        <f>L28+L29+L30+L31+L32+L33+L34+L35+L36+L37+L38+L39+L40+L41+L42+L43</f>
        <v>40211.972680999985</v>
      </c>
      <c r="M27"/>
      <c r="N27"/>
      <c r="O27"/>
      <c r="P27"/>
      <c r="Q27"/>
      <c r="R27"/>
      <c r="S27"/>
    </row>
    <row r="28" spans="1:19" ht="30" x14ac:dyDescent="0.25">
      <c r="A28" s="1"/>
      <c r="B28" s="25" t="s">
        <v>70</v>
      </c>
      <c r="C28" s="25" t="s">
        <v>72</v>
      </c>
      <c r="D28" s="25" t="s">
        <v>71</v>
      </c>
      <c r="E28" s="41" t="s">
        <v>74</v>
      </c>
      <c r="F28" s="27" t="s">
        <v>62</v>
      </c>
      <c r="G28" s="52">
        <v>1</v>
      </c>
      <c r="H28" s="42">
        <v>15354</v>
      </c>
      <c r="I28" s="28">
        <f>H6</f>
        <v>0.2097</v>
      </c>
      <c r="J28" s="8">
        <f t="shared" si="0"/>
        <v>15354</v>
      </c>
      <c r="K28" s="10">
        <f t="shared" si="1"/>
        <v>18573.733799999998</v>
      </c>
      <c r="L28" s="53">
        <f t="shared" si="2"/>
        <v>18573.733799999998</v>
      </c>
      <c r="M28"/>
      <c r="N28"/>
      <c r="O28"/>
      <c r="P28"/>
      <c r="Q28"/>
      <c r="R28"/>
      <c r="S28"/>
    </row>
    <row r="29" spans="1:19" ht="45" customHeight="1" x14ac:dyDescent="0.25">
      <c r="A29" s="1"/>
      <c r="B29" s="25" t="s">
        <v>75</v>
      </c>
      <c r="C29" s="25" t="s">
        <v>76</v>
      </c>
      <c r="D29" s="25" t="s">
        <v>52</v>
      </c>
      <c r="E29" s="40" t="s">
        <v>128</v>
      </c>
      <c r="F29" s="27" t="s">
        <v>62</v>
      </c>
      <c r="G29" s="52">
        <v>9</v>
      </c>
      <c r="H29" s="42">
        <v>597.29999999999995</v>
      </c>
      <c r="I29" s="28">
        <f>H6</f>
        <v>0.2097</v>
      </c>
      <c r="J29" s="8">
        <f t="shared" si="0"/>
        <v>597.29999999999995</v>
      </c>
      <c r="K29" s="10">
        <f t="shared" si="1"/>
        <v>722.55381</v>
      </c>
      <c r="L29" s="53">
        <f t="shared" si="2"/>
        <v>6502.9842900000003</v>
      </c>
      <c r="M29"/>
      <c r="N29"/>
      <c r="O29"/>
      <c r="P29"/>
      <c r="Q29"/>
      <c r="R29"/>
      <c r="S29"/>
    </row>
    <row r="30" spans="1:19" ht="45" x14ac:dyDescent="0.25">
      <c r="A30" s="1"/>
      <c r="B30" s="25" t="s">
        <v>77</v>
      </c>
      <c r="C30" s="25" t="s">
        <v>78</v>
      </c>
      <c r="D30" s="25" t="s">
        <v>52</v>
      </c>
      <c r="E30" s="41" t="s">
        <v>79</v>
      </c>
      <c r="F30" s="27" t="s">
        <v>57</v>
      </c>
      <c r="G30" s="52">
        <v>200</v>
      </c>
      <c r="H30" s="42">
        <v>8.65</v>
      </c>
      <c r="I30" s="28">
        <f>H6</f>
        <v>0.2097</v>
      </c>
      <c r="J30" s="8">
        <f t="shared" si="0"/>
        <v>8.65</v>
      </c>
      <c r="K30" s="10">
        <f t="shared" si="1"/>
        <v>10.463905</v>
      </c>
      <c r="L30" s="53">
        <f t="shared" si="2"/>
        <v>2092.7809999999999</v>
      </c>
      <c r="M30"/>
      <c r="N30"/>
      <c r="O30"/>
      <c r="P30"/>
      <c r="Q30"/>
      <c r="R30"/>
      <c r="S30"/>
    </row>
    <row r="31" spans="1:19" ht="45" x14ac:dyDescent="0.25">
      <c r="A31" s="1"/>
      <c r="B31" s="25" t="s">
        <v>80</v>
      </c>
      <c r="C31" s="25" t="s">
        <v>81</v>
      </c>
      <c r="D31" s="25" t="s">
        <v>52</v>
      </c>
      <c r="E31" s="41" t="s">
        <v>82</v>
      </c>
      <c r="F31" s="27" t="s">
        <v>57</v>
      </c>
      <c r="G31" s="52">
        <v>400</v>
      </c>
      <c r="H31" s="42">
        <v>6.13</v>
      </c>
      <c r="I31" s="28">
        <f>H6</f>
        <v>0.2097</v>
      </c>
      <c r="J31" s="8">
        <f t="shared" si="0"/>
        <v>6.13</v>
      </c>
      <c r="K31" s="10">
        <f t="shared" si="1"/>
        <v>7.4154609999999996</v>
      </c>
      <c r="L31" s="53">
        <f t="shared" si="2"/>
        <v>2966.1843999999996</v>
      </c>
      <c r="M31"/>
      <c r="N31"/>
      <c r="O31"/>
      <c r="P31"/>
      <c r="Q31"/>
      <c r="R31"/>
      <c r="S31"/>
    </row>
    <row r="32" spans="1:19" ht="45" x14ac:dyDescent="0.25">
      <c r="A32" s="1"/>
      <c r="B32" s="25" t="s">
        <v>83</v>
      </c>
      <c r="C32" s="25" t="s">
        <v>84</v>
      </c>
      <c r="D32" s="25" t="s">
        <v>44</v>
      </c>
      <c r="E32" s="41" t="s">
        <v>85</v>
      </c>
      <c r="F32" s="27" t="s">
        <v>62</v>
      </c>
      <c r="G32" s="52">
        <v>5</v>
      </c>
      <c r="H32" s="42">
        <v>153.74</v>
      </c>
      <c r="I32" s="28">
        <f>H6</f>
        <v>0.2097</v>
      </c>
      <c r="J32" s="8">
        <f t="shared" si="0"/>
        <v>153.74</v>
      </c>
      <c r="K32" s="10">
        <f t="shared" si="1"/>
        <v>185.97927800000002</v>
      </c>
      <c r="L32" s="53">
        <f t="shared" si="2"/>
        <v>929.89639000000011</v>
      </c>
      <c r="M32"/>
      <c r="N32"/>
      <c r="O32"/>
      <c r="P32"/>
      <c r="Q32"/>
      <c r="R32"/>
      <c r="S32"/>
    </row>
    <row r="33" spans="1:22" ht="45" x14ac:dyDescent="0.25">
      <c r="A33" s="1"/>
      <c r="B33" s="25" t="s">
        <v>86</v>
      </c>
      <c r="C33" s="25" t="s">
        <v>87</v>
      </c>
      <c r="D33" s="25" t="s">
        <v>44</v>
      </c>
      <c r="E33" s="41" t="s">
        <v>88</v>
      </c>
      <c r="F33" s="27" t="s">
        <v>62</v>
      </c>
      <c r="G33" s="52">
        <v>1</v>
      </c>
      <c r="H33" s="42">
        <v>336.65</v>
      </c>
      <c r="I33" s="28">
        <f>H6</f>
        <v>0.2097</v>
      </c>
      <c r="J33" s="8">
        <f t="shared" si="0"/>
        <v>336.65</v>
      </c>
      <c r="K33" s="10">
        <f t="shared" si="1"/>
        <v>407.24550499999998</v>
      </c>
      <c r="L33" s="53">
        <f t="shared" si="2"/>
        <v>407.24550499999998</v>
      </c>
      <c r="M33"/>
      <c r="N33"/>
      <c r="O33"/>
      <c r="P33"/>
      <c r="Q33"/>
      <c r="R33"/>
      <c r="S33"/>
    </row>
    <row r="34" spans="1:22" ht="30" x14ac:dyDescent="0.25">
      <c r="A34" s="1"/>
      <c r="B34" s="25" t="s">
        <v>89</v>
      </c>
      <c r="C34" s="25" t="s">
        <v>90</v>
      </c>
      <c r="D34" s="25" t="s">
        <v>91</v>
      </c>
      <c r="E34" s="41" t="s">
        <v>92</v>
      </c>
      <c r="F34" s="27" t="s">
        <v>62</v>
      </c>
      <c r="G34" s="52">
        <v>1</v>
      </c>
      <c r="H34" s="42">
        <v>22.7</v>
      </c>
      <c r="I34" s="28">
        <f>J6</f>
        <v>0.114</v>
      </c>
      <c r="J34" s="8">
        <f t="shared" si="0"/>
        <v>22.7</v>
      </c>
      <c r="K34" s="10">
        <f t="shared" si="1"/>
        <v>25.287800000000001</v>
      </c>
      <c r="L34" s="53">
        <f t="shared" si="2"/>
        <v>25.287800000000001</v>
      </c>
      <c r="M34"/>
      <c r="N34"/>
      <c r="O34"/>
      <c r="P34"/>
      <c r="Q34"/>
      <c r="R34"/>
      <c r="S34"/>
    </row>
    <row r="35" spans="1:22" ht="60" x14ac:dyDescent="0.25">
      <c r="A35" s="1"/>
      <c r="B35" s="25" t="s">
        <v>93</v>
      </c>
      <c r="C35" s="25" t="s">
        <v>94</v>
      </c>
      <c r="D35" s="25" t="s">
        <v>52</v>
      </c>
      <c r="E35" s="41" t="s">
        <v>95</v>
      </c>
      <c r="F35" s="27" t="s">
        <v>62</v>
      </c>
      <c r="G35" s="52">
        <v>4</v>
      </c>
      <c r="H35" s="42">
        <v>14.61</v>
      </c>
      <c r="I35" s="28">
        <f>H6</f>
        <v>0.2097</v>
      </c>
      <c r="J35" s="8">
        <f t="shared" si="0"/>
        <v>14.61</v>
      </c>
      <c r="K35" s="10">
        <f t="shared" si="1"/>
        <v>17.673717</v>
      </c>
      <c r="L35" s="53">
        <f t="shared" si="2"/>
        <v>70.694868</v>
      </c>
      <c r="M35"/>
      <c r="N35"/>
      <c r="O35"/>
      <c r="P35"/>
      <c r="Q35"/>
      <c r="R35"/>
      <c r="S35"/>
    </row>
    <row r="36" spans="1:22" ht="30" x14ac:dyDescent="0.25">
      <c r="A36" s="1"/>
      <c r="B36" s="25" t="s">
        <v>96</v>
      </c>
      <c r="C36" s="25" t="s">
        <v>97</v>
      </c>
      <c r="D36" s="25" t="s">
        <v>52</v>
      </c>
      <c r="E36" s="41" t="s">
        <v>98</v>
      </c>
      <c r="F36" s="27" t="s">
        <v>62</v>
      </c>
      <c r="G36" s="52">
        <v>3</v>
      </c>
      <c r="H36" s="42">
        <v>109.72</v>
      </c>
      <c r="I36" s="28">
        <f>H6</f>
        <v>0.2097</v>
      </c>
      <c r="J36" s="8">
        <f t="shared" si="0"/>
        <v>109.72</v>
      </c>
      <c r="K36" s="10">
        <f t="shared" si="1"/>
        <v>132.728284</v>
      </c>
      <c r="L36" s="53">
        <f t="shared" si="2"/>
        <v>398.18485199999998</v>
      </c>
      <c r="M36"/>
      <c r="N36"/>
      <c r="O36"/>
      <c r="P36"/>
      <c r="Q36"/>
      <c r="R36"/>
      <c r="S36"/>
    </row>
    <row r="37" spans="1:22" ht="45" x14ac:dyDescent="0.25">
      <c r="A37" s="1"/>
      <c r="B37" s="25" t="s">
        <v>99</v>
      </c>
      <c r="C37" s="25" t="s">
        <v>100</v>
      </c>
      <c r="D37" s="25" t="s">
        <v>52</v>
      </c>
      <c r="E37" s="41" t="s">
        <v>101</v>
      </c>
      <c r="F37" s="27" t="s">
        <v>57</v>
      </c>
      <c r="G37" s="52">
        <v>156</v>
      </c>
      <c r="H37" s="42">
        <v>14.18</v>
      </c>
      <c r="I37" s="28">
        <f>H6</f>
        <v>0.2097</v>
      </c>
      <c r="J37" s="8">
        <f t="shared" si="0"/>
        <v>14.18</v>
      </c>
      <c r="K37" s="10">
        <f t="shared" si="1"/>
        <v>17.153545999999999</v>
      </c>
      <c r="L37" s="53">
        <f t="shared" si="2"/>
        <v>2675.953176</v>
      </c>
      <c r="M37"/>
      <c r="N37"/>
      <c r="O37"/>
      <c r="P37"/>
      <c r="Q37"/>
      <c r="R37"/>
      <c r="S37"/>
    </row>
    <row r="38" spans="1:22" ht="45" x14ac:dyDescent="0.25">
      <c r="A38" s="1"/>
      <c r="B38" s="25" t="s">
        <v>102</v>
      </c>
      <c r="C38" s="25" t="s">
        <v>103</v>
      </c>
      <c r="D38" s="25" t="s">
        <v>91</v>
      </c>
      <c r="E38" s="41" t="s">
        <v>104</v>
      </c>
      <c r="F38" s="27" t="s">
        <v>57</v>
      </c>
      <c r="G38" s="52">
        <v>18</v>
      </c>
      <c r="H38" s="42">
        <v>15.93</v>
      </c>
      <c r="I38" s="28">
        <f>J6</f>
        <v>0.114</v>
      </c>
      <c r="J38" s="8">
        <f t="shared" si="0"/>
        <v>15.93</v>
      </c>
      <c r="K38" s="10">
        <f t="shared" si="1"/>
        <v>17.746020000000001</v>
      </c>
      <c r="L38" s="53">
        <f t="shared" si="2"/>
        <v>319.42836</v>
      </c>
      <c r="M38"/>
      <c r="N38"/>
      <c r="O38"/>
      <c r="P38"/>
      <c r="Q38"/>
      <c r="R38"/>
      <c r="S38"/>
    </row>
    <row r="39" spans="1:22" ht="30" x14ac:dyDescent="0.25">
      <c r="A39" s="1"/>
      <c r="B39" s="25" t="s">
        <v>105</v>
      </c>
      <c r="C39" s="25" t="s">
        <v>106</v>
      </c>
      <c r="D39" s="25" t="s">
        <v>91</v>
      </c>
      <c r="E39" s="41" t="s">
        <v>109</v>
      </c>
      <c r="F39" s="27" t="s">
        <v>57</v>
      </c>
      <c r="G39" s="52">
        <v>10</v>
      </c>
      <c r="H39" s="42">
        <v>1.22</v>
      </c>
      <c r="I39" s="28">
        <f>J6</f>
        <v>0.114</v>
      </c>
      <c r="J39" s="8">
        <f t="shared" si="0"/>
        <v>1.22</v>
      </c>
      <c r="K39" s="10">
        <f t="shared" si="1"/>
        <v>1.3590800000000001</v>
      </c>
      <c r="L39" s="53">
        <f t="shared" si="2"/>
        <v>13.590800000000002</v>
      </c>
      <c r="M39"/>
      <c r="N39"/>
      <c r="O39"/>
      <c r="P39"/>
      <c r="Q39"/>
      <c r="R39"/>
      <c r="S39"/>
    </row>
    <row r="40" spans="1:22" ht="30" x14ac:dyDescent="0.25">
      <c r="A40" s="1"/>
      <c r="B40" s="25" t="s">
        <v>108</v>
      </c>
      <c r="C40" s="25" t="s">
        <v>107</v>
      </c>
      <c r="D40" s="25" t="s">
        <v>91</v>
      </c>
      <c r="E40" s="41" t="s">
        <v>110</v>
      </c>
      <c r="F40" s="27" t="s">
        <v>62</v>
      </c>
      <c r="G40" s="52">
        <v>4</v>
      </c>
      <c r="H40" s="42">
        <v>9</v>
      </c>
      <c r="I40" s="28">
        <f>J6</f>
        <v>0.114</v>
      </c>
      <c r="J40" s="8">
        <f t="shared" si="0"/>
        <v>9</v>
      </c>
      <c r="K40" s="10">
        <f t="shared" si="1"/>
        <v>10.026000000000002</v>
      </c>
      <c r="L40" s="53">
        <f t="shared" si="2"/>
        <v>40.104000000000006</v>
      </c>
      <c r="M40"/>
      <c r="N40"/>
      <c r="O40"/>
      <c r="P40"/>
      <c r="Q40"/>
      <c r="R40"/>
      <c r="S40"/>
    </row>
    <row r="41" spans="1:22" ht="45" x14ac:dyDescent="0.25">
      <c r="A41" s="1"/>
      <c r="B41" s="25" t="s">
        <v>111</v>
      </c>
      <c r="C41" s="25" t="s">
        <v>112</v>
      </c>
      <c r="D41" s="25" t="s">
        <v>52</v>
      </c>
      <c r="E41" s="41" t="s">
        <v>113</v>
      </c>
      <c r="F41" s="27" t="s">
        <v>62</v>
      </c>
      <c r="G41" s="52">
        <v>1</v>
      </c>
      <c r="H41" s="42">
        <v>1782.7</v>
      </c>
      <c r="I41" s="28">
        <f>H6</f>
        <v>0.2097</v>
      </c>
      <c r="J41" s="8">
        <f t="shared" si="0"/>
        <v>1782.7</v>
      </c>
      <c r="K41" s="10">
        <f t="shared" si="1"/>
        <v>2156.5321899999999</v>
      </c>
      <c r="L41" s="53">
        <f t="shared" si="2"/>
        <v>2156.5321899999999</v>
      </c>
      <c r="M41"/>
      <c r="N41"/>
      <c r="O41"/>
      <c r="P41"/>
      <c r="Q41"/>
      <c r="R41"/>
      <c r="S41"/>
    </row>
    <row r="42" spans="1:22" ht="30" x14ac:dyDescent="0.25">
      <c r="A42" s="1"/>
      <c r="B42" s="25" t="s">
        <v>114</v>
      </c>
      <c r="C42" s="25" t="s">
        <v>115</v>
      </c>
      <c r="D42" s="25" t="s">
        <v>44</v>
      </c>
      <c r="E42" s="41" t="s">
        <v>116</v>
      </c>
      <c r="F42" s="27" t="s">
        <v>62</v>
      </c>
      <c r="G42" s="52">
        <v>1</v>
      </c>
      <c r="H42" s="42">
        <v>288.5</v>
      </c>
      <c r="I42" s="28">
        <f>H6</f>
        <v>0.2097</v>
      </c>
      <c r="J42" s="8">
        <f t="shared" si="0"/>
        <v>288.5</v>
      </c>
      <c r="K42" s="10">
        <f t="shared" si="1"/>
        <v>348.99844999999999</v>
      </c>
      <c r="L42" s="53">
        <f t="shared" si="2"/>
        <v>348.99844999999999</v>
      </c>
      <c r="M42"/>
      <c r="N42"/>
      <c r="O42"/>
      <c r="P42"/>
      <c r="Q42"/>
      <c r="R42"/>
      <c r="S42"/>
    </row>
    <row r="43" spans="1:22" ht="15.75" thickBot="1" x14ac:dyDescent="0.3">
      <c r="A43" s="1"/>
      <c r="B43" s="25" t="s">
        <v>117</v>
      </c>
      <c r="C43" s="25" t="s">
        <v>118</v>
      </c>
      <c r="D43" s="25" t="s">
        <v>52</v>
      </c>
      <c r="E43" s="26" t="s">
        <v>119</v>
      </c>
      <c r="F43" s="27" t="s">
        <v>120</v>
      </c>
      <c r="G43" s="52">
        <v>80</v>
      </c>
      <c r="H43" s="42">
        <v>27.8</v>
      </c>
      <c r="I43" s="28">
        <f>H6</f>
        <v>0.2097</v>
      </c>
      <c r="J43" s="8">
        <f t="shared" si="0"/>
        <v>27.8</v>
      </c>
      <c r="K43" s="10">
        <f t="shared" si="1"/>
        <v>33.629660000000001</v>
      </c>
      <c r="L43" s="53">
        <f t="shared" si="2"/>
        <v>2690.3728000000001</v>
      </c>
      <c r="M43"/>
      <c r="N43"/>
      <c r="O43"/>
      <c r="P43"/>
      <c r="Q43"/>
      <c r="R43"/>
      <c r="S43"/>
    </row>
    <row r="44" spans="1:22" ht="15" customHeight="1" x14ac:dyDescent="0.25">
      <c r="A44" s="5"/>
      <c r="B44" s="43">
        <v>5</v>
      </c>
      <c r="C44" s="43"/>
      <c r="D44" s="43"/>
      <c r="E44" s="44" t="s">
        <v>121</v>
      </c>
      <c r="F44" s="45"/>
      <c r="G44" s="46"/>
      <c r="H44" s="47"/>
      <c r="I44" s="48"/>
      <c r="J44" s="49"/>
      <c r="K44" s="50"/>
      <c r="L44" s="72">
        <f>L45+L46</f>
        <v>4254.2930410199997</v>
      </c>
      <c r="M44"/>
      <c r="N44"/>
      <c r="O44"/>
      <c r="P44"/>
      <c r="Q44"/>
      <c r="R44"/>
      <c r="S44"/>
    </row>
    <row r="45" spans="1:22" ht="30" x14ac:dyDescent="0.25">
      <c r="A45" s="1"/>
      <c r="B45" s="25" t="s">
        <v>122</v>
      </c>
      <c r="C45" s="25" t="s">
        <v>123</v>
      </c>
      <c r="D45" s="25" t="s">
        <v>44</v>
      </c>
      <c r="E45" s="41" t="s">
        <v>124</v>
      </c>
      <c r="F45" s="27" t="s">
        <v>49</v>
      </c>
      <c r="G45" s="52">
        <v>97.51</v>
      </c>
      <c r="H45" s="42">
        <v>30.66</v>
      </c>
      <c r="I45" s="28">
        <f>H6</f>
        <v>0.2097</v>
      </c>
      <c r="J45" s="8">
        <f t="shared" si="0"/>
        <v>30.66</v>
      </c>
      <c r="K45" s="10">
        <f t="shared" si="1"/>
        <v>37.089402</v>
      </c>
      <c r="L45" s="53">
        <f t="shared" si="2"/>
        <v>3616.58758902</v>
      </c>
      <c r="M45"/>
      <c r="N45"/>
      <c r="O45"/>
      <c r="P45"/>
      <c r="Q45"/>
      <c r="R45"/>
      <c r="S45"/>
    </row>
    <row r="46" spans="1:22" ht="32.25" customHeight="1" thickBot="1" x14ac:dyDescent="0.3">
      <c r="A46" s="1"/>
      <c r="B46" s="25" t="s">
        <v>130</v>
      </c>
      <c r="C46" s="54" t="s">
        <v>131</v>
      </c>
      <c r="D46" s="54" t="s">
        <v>52</v>
      </c>
      <c r="E46" s="61" t="s">
        <v>132</v>
      </c>
      <c r="F46" s="29" t="s">
        <v>62</v>
      </c>
      <c r="G46" s="55">
        <v>6</v>
      </c>
      <c r="H46" s="56">
        <v>87.86</v>
      </c>
      <c r="I46" s="57">
        <f>H6</f>
        <v>0.2097</v>
      </c>
      <c r="J46" s="58">
        <f>H46</f>
        <v>87.86</v>
      </c>
      <c r="K46" s="59">
        <f t="shared" si="1"/>
        <v>106.28424200000001</v>
      </c>
      <c r="L46" s="60">
        <f t="shared" si="2"/>
        <v>637.70545200000004</v>
      </c>
      <c r="M46"/>
      <c r="N46"/>
      <c r="O46"/>
      <c r="P46"/>
      <c r="Q46"/>
      <c r="R46"/>
      <c r="S46"/>
    </row>
    <row r="47" spans="1:22" ht="15" customHeight="1" thickBot="1" x14ac:dyDescent="0.3">
      <c r="A47" s="5"/>
      <c r="B47" s="43"/>
      <c r="C47" s="43"/>
      <c r="D47" s="43"/>
      <c r="E47" s="44"/>
      <c r="F47" s="45"/>
      <c r="G47" s="46"/>
      <c r="H47" s="47"/>
      <c r="I47" s="48"/>
      <c r="J47" s="49"/>
      <c r="K47" s="50"/>
      <c r="L47" s="51"/>
      <c r="M47"/>
      <c r="N47"/>
      <c r="O47"/>
      <c r="P47"/>
      <c r="Q47"/>
      <c r="R47"/>
      <c r="S47"/>
    </row>
    <row r="48" spans="1:22" s="73" customFormat="1" ht="12.75" customHeight="1" x14ac:dyDescent="0.2">
      <c r="B48" s="120" t="s">
        <v>147</v>
      </c>
      <c r="C48" s="121"/>
      <c r="D48" s="121"/>
      <c r="E48" s="121"/>
      <c r="F48" s="121"/>
      <c r="G48" s="121"/>
      <c r="H48" s="121"/>
      <c r="I48" s="121"/>
      <c r="J48" s="121"/>
      <c r="K48" s="121"/>
      <c r="L48" s="121"/>
      <c r="M48" s="121"/>
      <c r="N48" s="121"/>
      <c r="O48" s="121"/>
      <c r="P48" s="121"/>
      <c r="Q48" s="121"/>
      <c r="R48" s="122"/>
      <c r="S48" s="74"/>
      <c r="T48" s="74"/>
      <c r="U48" s="74"/>
      <c r="V48" s="74"/>
    </row>
    <row r="49" spans="2:22" s="73" customFormat="1" ht="12.75" customHeight="1" x14ac:dyDescent="0.2">
      <c r="B49" s="123"/>
      <c r="C49" s="124"/>
      <c r="D49" s="124"/>
      <c r="E49" s="124"/>
      <c r="F49" s="124"/>
      <c r="G49" s="124"/>
      <c r="H49" s="124"/>
      <c r="I49" s="124"/>
      <c r="J49" s="124"/>
      <c r="K49" s="124"/>
      <c r="L49" s="124"/>
      <c r="M49" s="124"/>
      <c r="N49" s="124"/>
      <c r="O49" s="124"/>
      <c r="P49" s="124"/>
      <c r="Q49" s="124"/>
      <c r="R49" s="125"/>
      <c r="S49" s="74"/>
      <c r="T49" s="74"/>
      <c r="U49" s="74"/>
      <c r="V49" s="74"/>
    </row>
    <row r="50" spans="2:22" s="73" customFormat="1" ht="16.149999999999999" customHeight="1" x14ac:dyDescent="0.2">
      <c r="B50" s="75"/>
      <c r="C50" s="76"/>
      <c r="D50" s="76"/>
      <c r="E50" s="76"/>
      <c r="F50" s="77"/>
      <c r="G50" s="78"/>
      <c r="H50" s="76"/>
      <c r="I50" s="79"/>
      <c r="J50" s="80"/>
      <c r="K50" s="79"/>
      <c r="L50" s="79"/>
      <c r="M50" s="79"/>
      <c r="N50" s="79"/>
      <c r="O50" s="79"/>
      <c r="P50" s="79"/>
      <c r="Q50" s="79"/>
      <c r="R50" s="81"/>
      <c r="S50" s="74"/>
      <c r="T50" s="74"/>
      <c r="U50" s="74"/>
      <c r="V50" s="74"/>
    </row>
    <row r="51" spans="2:22" s="73" customFormat="1" ht="12.75" customHeight="1" x14ac:dyDescent="0.2">
      <c r="B51" s="75"/>
      <c r="C51" s="76"/>
      <c r="D51" s="76"/>
      <c r="E51" s="79"/>
      <c r="F51" s="77"/>
      <c r="G51" s="79"/>
      <c r="H51" s="79"/>
      <c r="I51" s="79"/>
      <c r="J51" s="80"/>
      <c r="K51" s="82"/>
      <c r="L51" s="79"/>
      <c r="M51" s="79"/>
      <c r="N51" s="79"/>
      <c r="O51" s="79"/>
      <c r="P51" s="79"/>
      <c r="Q51" s="79"/>
      <c r="R51" s="81"/>
      <c r="S51" s="74"/>
      <c r="T51" s="74"/>
      <c r="U51" s="74"/>
      <c r="V51" s="74"/>
    </row>
    <row r="52" spans="2:22" s="73" customFormat="1" ht="12.75" customHeight="1" x14ac:dyDescent="0.2">
      <c r="B52" s="83"/>
      <c r="C52" s="84"/>
      <c r="D52" s="76"/>
      <c r="E52" s="79"/>
      <c r="F52" s="77"/>
      <c r="G52" s="80"/>
      <c r="H52" s="82"/>
      <c r="I52" s="79"/>
      <c r="J52" s="80"/>
      <c r="K52" s="79"/>
      <c r="L52" s="79"/>
      <c r="M52" s="79"/>
      <c r="N52" s="79"/>
      <c r="O52" s="79"/>
      <c r="P52" s="79"/>
      <c r="Q52" s="79"/>
      <c r="R52" s="81"/>
      <c r="S52" s="74"/>
      <c r="T52" s="74"/>
      <c r="U52" s="74"/>
      <c r="V52" s="74"/>
    </row>
    <row r="53" spans="2:22" s="73" customFormat="1" ht="12.75" customHeight="1" x14ac:dyDescent="0.2">
      <c r="B53" s="75"/>
      <c r="C53" s="76"/>
      <c r="D53" s="76"/>
      <c r="E53" s="126"/>
      <c r="F53" s="126"/>
      <c r="G53" s="80"/>
      <c r="H53" s="79"/>
      <c r="I53" s="79"/>
      <c r="J53" s="80"/>
      <c r="K53" s="79"/>
      <c r="L53" s="79"/>
      <c r="M53" s="79"/>
      <c r="N53" s="79"/>
      <c r="O53" s="79"/>
      <c r="P53" s="79"/>
      <c r="Q53" s="79"/>
      <c r="R53" s="81"/>
      <c r="S53" s="74"/>
      <c r="T53" s="74"/>
      <c r="U53" s="74"/>
      <c r="V53" s="74"/>
    </row>
    <row r="54" spans="2:22" s="73" customFormat="1" ht="12.75" customHeight="1" x14ac:dyDescent="0.2">
      <c r="B54" s="75"/>
      <c r="C54" s="76"/>
      <c r="D54" s="76"/>
      <c r="E54" s="126"/>
      <c r="F54" s="126"/>
      <c r="G54" s="80"/>
      <c r="H54" s="79"/>
      <c r="I54" s="79"/>
      <c r="J54" s="80"/>
      <c r="K54" s="79"/>
      <c r="L54" s="79"/>
      <c r="M54" s="79"/>
      <c r="N54" s="79"/>
      <c r="O54" s="79"/>
      <c r="P54" s="79"/>
      <c r="Q54" s="79"/>
      <c r="R54" s="81"/>
      <c r="S54" s="74"/>
      <c r="T54" s="74"/>
      <c r="U54" s="74"/>
      <c r="V54" s="74"/>
    </row>
    <row r="55" spans="2:22" s="73" customFormat="1" ht="12.75" customHeight="1" x14ac:dyDescent="0.2">
      <c r="B55" s="75"/>
      <c r="C55" s="76"/>
      <c r="D55" s="76"/>
      <c r="E55" s="126"/>
      <c r="F55" s="126"/>
      <c r="G55" s="80"/>
      <c r="H55" s="79"/>
      <c r="I55" s="79"/>
      <c r="J55" s="80"/>
      <c r="K55" s="85"/>
      <c r="L55" s="79"/>
      <c r="M55" s="79"/>
      <c r="N55" s="79"/>
      <c r="O55" s="79"/>
      <c r="P55" s="79"/>
      <c r="Q55" s="79"/>
      <c r="R55" s="81"/>
      <c r="S55" s="74"/>
      <c r="T55" s="74"/>
      <c r="U55" s="74"/>
      <c r="V55" s="74"/>
    </row>
    <row r="56" spans="2:22" s="73" customFormat="1" ht="12.75" customHeight="1" x14ac:dyDescent="0.2">
      <c r="B56" s="75"/>
      <c r="C56" s="76"/>
      <c r="D56" s="76"/>
      <c r="E56" s="126"/>
      <c r="F56" s="126"/>
      <c r="G56" s="126"/>
      <c r="H56" s="126"/>
      <c r="I56" s="79"/>
      <c r="J56" s="80"/>
      <c r="K56" s="79"/>
      <c r="L56" s="79"/>
      <c r="M56" s="79"/>
      <c r="N56" s="79"/>
      <c r="O56" s="79"/>
      <c r="P56" s="79"/>
      <c r="Q56" s="79"/>
      <c r="R56" s="81"/>
      <c r="S56" s="74"/>
      <c r="T56" s="74"/>
      <c r="U56" s="74"/>
      <c r="V56" s="74"/>
    </row>
    <row r="57" spans="2:22" s="73" customFormat="1" ht="12.75" customHeight="1" x14ac:dyDescent="0.2">
      <c r="B57" s="75"/>
      <c r="C57" s="76"/>
      <c r="D57" s="76"/>
      <c r="E57" s="126"/>
      <c r="F57" s="126"/>
      <c r="G57" s="126"/>
      <c r="H57" s="126"/>
      <c r="I57" s="79"/>
      <c r="J57" s="80"/>
      <c r="K57" s="79"/>
      <c r="L57" s="79"/>
      <c r="M57" s="79"/>
      <c r="N57" s="79"/>
      <c r="O57" s="79"/>
      <c r="P57" s="79"/>
      <c r="Q57" s="79"/>
      <c r="R57" s="81"/>
      <c r="S57" s="74"/>
      <c r="T57" s="74"/>
      <c r="U57" s="74"/>
      <c r="V57" s="74"/>
    </row>
    <row r="58" spans="2:22" s="73" customFormat="1" ht="12.75" customHeight="1" x14ac:dyDescent="0.2">
      <c r="B58" s="75"/>
      <c r="C58" s="76"/>
      <c r="D58" s="76"/>
      <c r="E58" s="126"/>
      <c r="F58" s="126"/>
      <c r="G58" s="126"/>
      <c r="H58" s="126"/>
      <c r="I58" s="79"/>
      <c r="J58" s="80"/>
      <c r="K58" s="79"/>
      <c r="L58" s="79"/>
      <c r="M58" s="79"/>
      <c r="N58" s="79"/>
      <c r="O58" s="79"/>
      <c r="P58" s="79"/>
      <c r="Q58" s="79"/>
      <c r="R58" s="81"/>
      <c r="S58" s="74"/>
      <c r="T58" s="74"/>
      <c r="U58" s="74"/>
      <c r="V58" s="74"/>
    </row>
    <row r="59" spans="2:22" s="73" customFormat="1" ht="12.75" customHeight="1" thickBot="1" x14ac:dyDescent="0.25">
      <c r="B59" s="86"/>
      <c r="C59" s="87"/>
      <c r="D59" s="87"/>
      <c r="E59" s="87"/>
      <c r="F59" s="88"/>
      <c r="G59" s="89"/>
      <c r="H59" s="87"/>
      <c r="I59" s="87"/>
      <c r="J59" s="90"/>
      <c r="K59" s="87"/>
      <c r="L59" s="87"/>
      <c r="M59" s="87"/>
      <c r="N59" s="87"/>
      <c r="O59" s="87"/>
      <c r="P59" s="87"/>
      <c r="Q59" s="87"/>
      <c r="R59" s="91"/>
      <c r="S59" s="74"/>
      <c r="T59" s="74"/>
      <c r="U59" s="74"/>
      <c r="V59" s="74"/>
    </row>
    <row r="60" spans="2:22" x14ac:dyDescent="0.25">
      <c r="M60"/>
      <c r="N60"/>
      <c r="O60"/>
      <c r="P60"/>
      <c r="Q60"/>
      <c r="R60"/>
      <c r="S60"/>
    </row>
  </sheetData>
  <mergeCells count="25">
    <mergeCell ref="E56:F56"/>
    <mergeCell ref="G56:H56"/>
    <mergeCell ref="E57:F57"/>
    <mergeCell ref="G57:H57"/>
    <mergeCell ref="E58:F58"/>
    <mergeCell ref="G58:H58"/>
    <mergeCell ref="B48:R48"/>
    <mergeCell ref="B49:R49"/>
    <mergeCell ref="E53:F53"/>
    <mergeCell ref="E54:F54"/>
    <mergeCell ref="E55:F55"/>
    <mergeCell ref="C9:D9"/>
    <mergeCell ref="C11:D11"/>
    <mergeCell ref="G6:G7"/>
    <mergeCell ref="C10:D10"/>
    <mergeCell ref="B9:B11"/>
    <mergeCell ref="I6:I7"/>
    <mergeCell ref="H6:H7"/>
    <mergeCell ref="J6:J7"/>
    <mergeCell ref="B2:F2"/>
    <mergeCell ref="C4:H4"/>
    <mergeCell ref="E5:F5"/>
    <mergeCell ref="B6:B7"/>
    <mergeCell ref="C6:C7"/>
    <mergeCell ref="C3:H3"/>
  </mergeCells>
  <dataValidations disablePrompts="1" count="4">
    <dataValidation type="list" allowBlank="1" showInputMessage="1" showErrorMessage="1" sqref="H13">
      <formula1>"CUSTO (SEM BDI),PREÇO (COM BDI)"</formula1>
    </dataValidation>
    <dataValidation type="list" allowBlank="1" showInputMessage="1" showErrorMessage="1" sqref="D7">
      <formula1>"Sim,Não"</formula1>
    </dataValidation>
    <dataValidation type="list" allowBlank="1" showInputMessage="1" showErrorMessage="1" sqref="E5">
      <formula1>"1 – Empreitada por Preço Global, 2 – Empreitada por Preço Unitário, 3 – Empreitada Integral, 4 – Tarefa, 5 – Execução Direta, 6 – Contratação integrada, 7 – Contratação semi-integrada,  8 – Fornecimento e prestação de serviço associado"</formula1>
    </dataValidation>
    <dataValidation type="date" allowBlank="1" showInputMessage="1" showErrorMessage="1" sqref="C6:C7">
      <formula1>40179</formula1>
      <formula2>54789</formula2>
    </dataValidation>
  </dataValidations>
  <pageMargins left="0.511811024" right="0.511811024" top="0.78740157499999996" bottom="0.78740157499999996" header="0.31496062000000002" footer="0.31496062000000002"/>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33"/>
  <sheetViews>
    <sheetView showGridLines="0" workbookViewId="0">
      <selection activeCell="S12" sqref="S12"/>
    </sheetView>
  </sheetViews>
  <sheetFormatPr defaultRowHeight="15" x14ac:dyDescent="0.25"/>
  <cols>
    <col min="1" max="1" width="2.85546875" customWidth="1"/>
    <col min="3" max="3" width="21.28515625" customWidth="1"/>
    <col min="6" max="6" width="9.7109375" bestFit="1" customWidth="1"/>
  </cols>
  <sheetData>
    <row r="1" spans="2:15" ht="15.75" thickBot="1" x14ac:dyDescent="0.3"/>
    <row r="2" spans="2:15" ht="20.25" thickTop="1" thickBot="1" x14ac:dyDescent="0.35">
      <c r="B2" s="127" t="s">
        <v>125</v>
      </c>
      <c r="C2" s="128"/>
      <c r="D2" s="128"/>
      <c r="E2" s="128"/>
      <c r="F2" s="37">
        <v>0.20200000000000001</v>
      </c>
      <c r="G2" s="2"/>
      <c r="H2" s="7"/>
      <c r="I2" s="7"/>
    </row>
    <row r="3" spans="2:15" ht="16.5" thickTop="1" thickBot="1" x14ac:dyDescent="0.3">
      <c r="B3" s="2"/>
      <c r="C3" s="2"/>
      <c r="D3" s="2"/>
      <c r="E3" s="2"/>
      <c r="F3" s="2"/>
      <c r="G3" s="2"/>
      <c r="H3" s="1"/>
    </row>
    <row r="4" spans="2:15" ht="16.5" thickTop="1" thickBot="1" x14ac:dyDescent="0.3">
      <c r="B4" s="136" t="s">
        <v>5</v>
      </c>
      <c r="C4" s="137"/>
      <c r="D4" s="137"/>
      <c r="E4" s="137"/>
      <c r="F4" s="138"/>
      <c r="G4" s="2"/>
      <c r="H4" s="133" t="s">
        <v>28</v>
      </c>
      <c r="I4" s="134"/>
      <c r="J4" s="134"/>
      <c r="K4" s="134"/>
      <c r="L4" s="135"/>
    </row>
    <row r="5" spans="2:15" ht="15.75" customHeight="1" thickBot="1" x14ac:dyDescent="0.3">
      <c r="B5" s="129" t="s">
        <v>6</v>
      </c>
      <c r="C5" s="130"/>
      <c r="D5" s="130"/>
      <c r="E5" s="130"/>
      <c r="F5" s="38">
        <v>5.0000000000000001E-3</v>
      </c>
      <c r="G5" s="1"/>
      <c r="H5" s="62" t="s">
        <v>134</v>
      </c>
      <c r="I5" s="63"/>
      <c r="J5" s="63"/>
      <c r="K5" s="63"/>
      <c r="L5" s="70">
        <v>-1</v>
      </c>
    </row>
    <row r="6" spans="2:15" ht="15.75" thickBot="1" x14ac:dyDescent="0.3">
      <c r="B6" s="129" t="s">
        <v>8</v>
      </c>
      <c r="C6" s="130"/>
      <c r="D6" s="130"/>
      <c r="E6" s="130"/>
      <c r="F6" s="38">
        <v>5.5999999999999999E-3</v>
      </c>
      <c r="G6" s="1"/>
      <c r="H6" s="64"/>
      <c r="I6" s="139" t="s">
        <v>135</v>
      </c>
      <c r="J6" s="139"/>
      <c r="K6" s="139"/>
      <c r="L6" s="66"/>
    </row>
    <row r="7" spans="2:15" ht="15.75" thickBot="1" x14ac:dyDescent="0.3">
      <c r="B7" s="129" t="s">
        <v>13</v>
      </c>
      <c r="C7" s="130"/>
      <c r="D7" s="130"/>
      <c r="E7" s="130"/>
      <c r="F7" s="38">
        <v>1.0999999999999999E-2</v>
      </c>
      <c r="G7" s="1"/>
      <c r="H7" s="64"/>
      <c r="I7" s="65"/>
      <c r="J7" s="65"/>
      <c r="K7" s="65"/>
      <c r="L7" s="66"/>
      <c r="O7" s="93"/>
    </row>
    <row r="8" spans="2:15" ht="15.75" thickBot="1" x14ac:dyDescent="0.3">
      <c r="B8" s="129" t="s">
        <v>17</v>
      </c>
      <c r="C8" s="130"/>
      <c r="D8" s="130"/>
      <c r="E8" s="130"/>
      <c r="F8" s="38">
        <v>4.2000000000000003E-2</v>
      </c>
      <c r="G8" s="1"/>
      <c r="H8" s="64"/>
      <c r="I8" s="65"/>
      <c r="J8" s="65"/>
      <c r="K8" s="65"/>
      <c r="L8" s="66"/>
    </row>
    <row r="9" spans="2:15" ht="15.75" thickBot="1" x14ac:dyDescent="0.3">
      <c r="B9" s="129" t="s">
        <v>18</v>
      </c>
      <c r="C9" s="130"/>
      <c r="D9" s="130"/>
      <c r="E9" s="130"/>
      <c r="F9" s="38">
        <v>7.2999999999999995E-2</v>
      </c>
      <c r="G9" s="1"/>
      <c r="H9" s="64"/>
      <c r="I9" s="65"/>
      <c r="J9" s="65"/>
      <c r="K9" s="65"/>
      <c r="L9" s="66"/>
    </row>
    <row r="10" spans="2:15" ht="15.75" thickBot="1" x14ac:dyDescent="0.3">
      <c r="B10" s="131" t="s">
        <v>19</v>
      </c>
      <c r="C10" s="132"/>
      <c r="D10" s="132"/>
      <c r="E10" s="132"/>
      <c r="F10" s="39">
        <v>6.1499999999999999E-2</v>
      </c>
      <c r="G10" s="1"/>
      <c r="H10" s="67"/>
      <c r="I10" s="68"/>
      <c r="J10" s="68"/>
      <c r="K10" s="68"/>
      <c r="L10" s="69"/>
    </row>
    <row r="11" spans="2:15" ht="15.75" thickTop="1" x14ac:dyDescent="0.25"/>
    <row r="12" spans="2:15" ht="15.75" thickBot="1" x14ac:dyDescent="0.3"/>
    <row r="13" spans="2:15" ht="16.5" thickTop="1" thickBot="1" x14ac:dyDescent="0.3">
      <c r="B13" s="117" t="s">
        <v>0</v>
      </c>
      <c r="C13" s="111" t="s">
        <v>37</v>
      </c>
      <c r="D13" s="112"/>
    </row>
    <row r="14" spans="2:15" ht="16.5" thickTop="1" thickBot="1" x14ac:dyDescent="0.3">
      <c r="B14" s="118"/>
      <c r="C14" s="115" t="s">
        <v>38</v>
      </c>
      <c r="D14" s="116"/>
    </row>
    <row r="15" spans="2:15" ht="16.5" thickTop="1" thickBot="1" x14ac:dyDescent="0.3">
      <c r="B15" s="119"/>
      <c r="C15" s="113" t="s">
        <v>1</v>
      </c>
      <c r="D15" s="114"/>
    </row>
    <row r="16" spans="2:15" ht="15.75" thickTop="1" x14ac:dyDescent="0.25"/>
    <row r="18" spans="2:12" ht="15.75" thickBot="1" x14ac:dyDescent="0.3"/>
    <row r="19" spans="2:12" ht="20.25" thickTop="1" thickBot="1" x14ac:dyDescent="0.35">
      <c r="B19" s="127" t="s">
        <v>126</v>
      </c>
      <c r="C19" s="128"/>
      <c r="D19" s="128"/>
      <c r="E19" s="128"/>
      <c r="F19" s="37">
        <v>0.14280000000000001</v>
      </c>
      <c r="G19" s="2"/>
      <c r="H19" s="7"/>
      <c r="I19" s="7"/>
    </row>
    <row r="20" spans="2:12" ht="16.5" thickTop="1" thickBot="1" x14ac:dyDescent="0.3">
      <c r="B20" s="2"/>
      <c r="C20" s="2"/>
      <c r="D20" s="2"/>
      <c r="E20" s="2"/>
      <c r="F20" s="2"/>
      <c r="G20" s="2"/>
      <c r="H20" s="1"/>
    </row>
    <row r="21" spans="2:12" ht="16.5" thickTop="1" thickBot="1" x14ac:dyDescent="0.3">
      <c r="B21" s="136" t="s">
        <v>5</v>
      </c>
      <c r="C21" s="137"/>
      <c r="D21" s="137"/>
      <c r="E21" s="137"/>
      <c r="F21" s="138"/>
      <c r="G21" s="2"/>
      <c r="H21" s="133" t="s">
        <v>28</v>
      </c>
      <c r="I21" s="134"/>
      <c r="J21" s="134"/>
      <c r="K21" s="134"/>
      <c r="L21" s="135"/>
    </row>
    <row r="22" spans="2:12" ht="15.75" customHeight="1" thickBot="1" x14ac:dyDescent="0.3">
      <c r="B22" s="129" t="s">
        <v>6</v>
      </c>
      <c r="C22" s="130"/>
      <c r="D22" s="130"/>
      <c r="E22" s="130"/>
      <c r="F22" s="38">
        <v>4.7999999999999996E-3</v>
      </c>
      <c r="G22" s="1"/>
      <c r="H22" s="62" t="s">
        <v>134</v>
      </c>
      <c r="I22" s="63"/>
      <c r="J22" s="63"/>
      <c r="K22" s="63"/>
      <c r="L22" s="70">
        <v>-1</v>
      </c>
    </row>
    <row r="23" spans="2:12" ht="15.75" thickBot="1" x14ac:dyDescent="0.3">
      <c r="B23" s="129" t="s">
        <v>8</v>
      </c>
      <c r="C23" s="130"/>
      <c r="D23" s="130"/>
      <c r="E23" s="130"/>
      <c r="F23" s="38">
        <v>8.5000000000000006E-3</v>
      </c>
      <c r="G23" s="1"/>
      <c r="H23" s="64"/>
      <c r="I23" s="139" t="s">
        <v>135</v>
      </c>
      <c r="J23" s="139"/>
      <c r="K23" s="139"/>
      <c r="L23" s="66"/>
    </row>
    <row r="24" spans="2:12" ht="15.75" thickBot="1" x14ac:dyDescent="0.3">
      <c r="B24" s="129" t="s">
        <v>13</v>
      </c>
      <c r="C24" s="130"/>
      <c r="D24" s="130"/>
      <c r="E24" s="130"/>
      <c r="F24" s="38">
        <v>8.0000000000000002E-3</v>
      </c>
      <c r="G24" s="1"/>
      <c r="H24" s="64"/>
      <c r="I24" s="65"/>
      <c r="J24" s="65"/>
      <c r="K24" s="65"/>
      <c r="L24" s="66"/>
    </row>
    <row r="25" spans="2:12" ht="15.75" thickBot="1" x14ac:dyDescent="0.3">
      <c r="B25" s="129" t="s">
        <v>17</v>
      </c>
      <c r="C25" s="130"/>
      <c r="D25" s="130"/>
      <c r="E25" s="130"/>
      <c r="F25" s="38">
        <v>0.02</v>
      </c>
      <c r="G25" s="1"/>
      <c r="H25" s="64"/>
      <c r="I25" s="65"/>
      <c r="J25" s="65"/>
      <c r="K25" s="65"/>
      <c r="L25" s="66"/>
    </row>
    <row r="26" spans="2:12" ht="15.75" thickBot="1" x14ac:dyDescent="0.3">
      <c r="B26" s="129" t="s">
        <v>18</v>
      </c>
      <c r="C26" s="130"/>
      <c r="D26" s="130"/>
      <c r="E26" s="130"/>
      <c r="F26" s="38">
        <v>0.04</v>
      </c>
      <c r="G26" s="1"/>
      <c r="H26" s="64"/>
      <c r="I26" s="65"/>
      <c r="J26" s="65"/>
      <c r="K26" s="65"/>
      <c r="L26" s="66"/>
    </row>
    <row r="27" spans="2:12" ht="15.75" thickBot="1" x14ac:dyDescent="0.3">
      <c r="B27" s="131" t="s">
        <v>19</v>
      </c>
      <c r="C27" s="132"/>
      <c r="D27" s="132"/>
      <c r="E27" s="132"/>
      <c r="F27" s="39">
        <v>6.1499999999999999E-2</v>
      </c>
      <c r="G27" s="1"/>
      <c r="H27" s="67"/>
      <c r="I27" s="68"/>
      <c r="J27" s="68"/>
      <c r="K27" s="68"/>
      <c r="L27" s="69"/>
    </row>
    <row r="28" spans="2:12" ht="15.75" thickTop="1" x14ac:dyDescent="0.25"/>
    <row r="29" spans="2:12" ht="15.75" thickBot="1" x14ac:dyDescent="0.3"/>
    <row r="30" spans="2:12" ht="16.5" thickTop="1" thickBot="1" x14ac:dyDescent="0.3">
      <c r="B30" s="117" t="s">
        <v>0</v>
      </c>
      <c r="C30" s="111" t="s">
        <v>37</v>
      </c>
      <c r="D30" s="112"/>
    </row>
    <row r="31" spans="2:12" ht="16.5" thickTop="1" thickBot="1" x14ac:dyDescent="0.3">
      <c r="B31" s="118"/>
      <c r="C31" s="115" t="s">
        <v>38</v>
      </c>
      <c r="D31" s="116"/>
    </row>
    <row r="32" spans="2:12" ht="16.5" thickTop="1" thickBot="1" x14ac:dyDescent="0.3">
      <c r="B32" s="119"/>
      <c r="C32" s="113" t="s">
        <v>1</v>
      </c>
      <c r="D32" s="114"/>
    </row>
    <row r="33" ht="15.75" thickTop="1" x14ac:dyDescent="0.25"/>
  </sheetData>
  <mergeCells count="28">
    <mergeCell ref="B19:E19"/>
    <mergeCell ref="B21:F21"/>
    <mergeCell ref="B26:E26"/>
    <mergeCell ref="B27:E27"/>
    <mergeCell ref="I23:K23"/>
    <mergeCell ref="B30:B32"/>
    <mergeCell ref="C30:D30"/>
    <mergeCell ref="C31:D31"/>
    <mergeCell ref="C32:D32"/>
    <mergeCell ref="H21:L21"/>
    <mergeCell ref="B22:E22"/>
    <mergeCell ref="B23:E23"/>
    <mergeCell ref="B24:E24"/>
    <mergeCell ref="B25:E25"/>
    <mergeCell ref="H4:L4"/>
    <mergeCell ref="B4:F4"/>
    <mergeCell ref="B5:E5"/>
    <mergeCell ref="B6:E6"/>
    <mergeCell ref="B7:E7"/>
    <mergeCell ref="I6:K6"/>
    <mergeCell ref="B13:B15"/>
    <mergeCell ref="C13:D13"/>
    <mergeCell ref="C14:D14"/>
    <mergeCell ref="C15:D15"/>
    <mergeCell ref="B2:E2"/>
    <mergeCell ref="B9:E9"/>
    <mergeCell ref="B10:E10"/>
    <mergeCell ref="B8:E8"/>
  </mergeCells>
  <pageMargins left="0.511811024" right="0.511811024" top="0.78740157499999996" bottom="0.78740157499999996"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Planilha Orçamentária</vt:lpstr>
      <vt:lpstr>Detalhamento do BDI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Larissa Facchini</dc:creator>
  <cp:lastModifiedBy>Larissa Facchini</cp:lastModifiedBy>
  <cp:lastPrinted>2023-09-14T20:43:05Z</cp:lastPrinted>
  <dcterms:created xsi:type="dcterms:W3CDTF">2022-07-05T20:48:01Z</dcterms:created>
  <dcterms:modified xsi:type="dcterms:W3CDTF">2023-09-28T12:14:19Z</dcterms:modified>
</cp:coreProperties>
</file>