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MORRO-CURVA-AURÉLIO\"/>
    </mc:Choice>
  </mc:AlternateContent>
  <bookViews>
    <workbookView xWindow="0" yWindow="0" windowWidth="29010" windowHeight="11895"/>
  </bookViews>
  <sheets>
    <sheet name="Planilha Orçamentária" sheetId="1" r:id="rId1"/>
  </sheets>
  <definedNames>
    <definedName name="_xlnm._FilterDatabase" localSheetId="0" hidden="1">'Planilha Orçamentária'!$B$14:$M$33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 i="1" l="1"/>
  <c r="L23" i="1" l="1"/>
  <c r="I27" i="1"/>
  <c r="I26" i="1"/>
  <c r="J27" i="1"/>
  <c r="K27" i="1" s="1"/>
  <c r="L27" i="1" s="1"/>
  <c r="J26" i="1"/>
  <c r="K26" i="1" s="1"/>
  <c r="L26" i="1" s="1"/>
  <c r="L18" i="1" l="1"/>
  <c r="I25" i="1" l="1"/>
  <c r="J25" i="1"/>
  <c r="K25" i="1" s="1"/>
  <c r="L25" i="1" s="1"/>
  <c r="I24" i="1" l="1"/>
  <c r="J24" i="1"/>
  <c r="K24" i="1" s="1"/>
  <c r="L24" i="1" s="1"/>
  <c r="I22" i="1" l="1"/>
  <c r="J22" i="1"/>
  <c r="K22" i="1" s="1"/>
  <c r="L22" i="1" s="1"/>
  <c r="J17" i="1" l="1"/>
  <c r="J20" i="1" l="1"/>
  <c r="K20" i="1" l="1"/>
  <c r="L20" i="1" s="1"/>
  <c r="I17" i="1" l="1"/>
  <c r="K17" i="1" s="1"/>
  <c r="L17" i="1" s="1"/>
  <c r="I16" i="1"/>
  <c r="I19" i="1"/>
  <c r="I21" i="1"/>
  <c r="J21" i="1"/>
  <c r="J19" i="1"/>
  <c r="J16" i="1"/>
  <c r="K16" i="1" l="1"/>
  <c r="L16" i="1" s="1"/>
  <c r="L15" i="1" s="1"/>
  <c r="K21" i="1"/>
  <c r="L21" i="1" s="1"/>
  <c r="K19" i="1"/>
  <c r="L19" i="1" s="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<sst xmlns="http://schemas.openxmlformats.org/spreadsheetml/2006/main" count="94" uniqueCount="80">
  <si>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</si>
  <si>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</si>
  <si>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</si>
  <si>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</si>
  <si>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</si>
  <si>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</si>
  <si>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</si>
  <si>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</si>
  <si>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</si>
  <si>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</si>
  <si>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</si>
  <si>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</si>
  <si>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</si>
  <si>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</si>
  <si>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</si>
  <si>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</si>
  <si>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</si>
  <si>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</si>
  <si>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</si>
  <si>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</si>
  <si>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</si>
  <si>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</si>
  <si>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</si>
  <si>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</si>
  <si>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</si>
  <si>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</si>
  <si>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</si>
  <si>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</si>
  <si>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</si>
  <si>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</si>
  <si>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</si>
  <si>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</si>
  <si>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</si>
  <si>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</si>
  <si>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</si>
  <si>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</si>
  <si>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</si>
  <si>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</si>
  <si>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</si>
  <si>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</si>
  <si>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</si>
  <si>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</si>
  <si>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</si>
  <si>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</si>
  <si>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</si>
  <si>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</si>
  <si>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FERVEDOURO</t>
  </si>
  <si>
    <t>MG</t>
  </si>
  <si>
    <t>2.2</t>
  </si>
  <si>
    <t>PAVIMENTAÇÃO - TRECHO 1</t>
  </si>
  <si>
    <t>2.3</t>
  </si>
  <si>
    <t>ED-51139</t>
  </si>
  <si>
    <t>GUIA DE MEIO-FIO, EM CONCRETO COM FCK 20MPA, PRÉ MOLDADA, MFC-01 PADRÃO DER-MG, DIMENSÕES (12X16,7X35)CM
, EXCLUSIVE SARJETA, INCLUSIVE ESCAVAÇÃO, APILOAMENTO E
TRANSPORTE COM RETIRADA DO MATERIAL ESCAVADO (EM
CAÇAMBA)</t>
  </si>
  <si>
    <t>100577</t>
  </si>
  <si>
    <t>REGULARIZAÇÃO E COMPACTAÇÃO DE SUBLEITO DE SOLO PREDOMINANTEMENTE ARENOSO. AF_11/2019</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</si>
  <si>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</si>
  <si>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</si>
  <si>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</si>
  <si>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</si>
  <si>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ED-14763</t>
  </si>
  <si>
    <t>SARJETA DE CONCRETO URBANO (SCU), TIPO 2, COM FCK 15 MPA
, LARGURA DE 50CM COM INCLINAÇÃO DE 15%, ESP. 7CM,
PADRÃO DER-MG, EXCLUSIVE MEIO-FIO, INCLUSIVE ESCAVAÇÃO,
APILAOMENTO E TRANSPORTE COM RETIRADA DO MATERIAL
ESCAVADO (EM CAÇAMBA)</t>
  </si>
  <si>
    <t>PREFEITURA MUNICIPAL DE FERVEDOURO</t>
  </si>
  <si>
    <t>ED-48572</t>
  </si>
  <si>
    <t>CAIXA DE CAPTAÇÃO E DRENAGEM TIPO A (100 X 100 X 120 CM), D
= 500 MM A 1500MM, INCLUSIVE ESCAVAÇÃO, REATERRO E BOTA
FORA</t>
  </si>
  <si>
    <t>UNID.</t>
  </si>
  <si>
    <t>2.4</t>
  </si>
  <si>
    <t>ED-48678</t>
  </si>
  <si>
    <t>TUBO DE CONCRETO SIMPLES, CLASSE PS1, DIÂMETRO 600MM,
INCLUSIVE FORNECIMENTO, ASSENTAMENTO E REJUNTAMENTO,
EXCLUSIVE ESCAVAÇÃO</t>
  </si>
  <si>
    <t>FERVEDOURO / MG, 25 DE OUTUBRO DE 2023</t>
  </si>
  <si>
    <t>3.1</t>
  </si>
  <si>
    <t>3.2</t>
  </si>
  <si>
    <t>DRENAGEM</t>
  </si>
  <si>
    <t>3.3</t>
  </si>
  <si>
    <t>3.4</t>
  </si>
  <si>
    <t>ED-51093</t>
  </si>
  <si>
    <t xml:space="preserve">APILOAMENTO MANUAL EM FUNDO DE VALA COM SOQUETE,
EXCLUSIVE ESCAVAÇÃO
</t>
  </si>
  <si>
    <t>M3</t>
  </si>
  <si>
    <t>ED-51111</t>
  </si>
  <si>
    <t>ESCAVAÇÃO MECÂNICA DE VALAS COM PROFUNDIDADE MENOR
OU IGUAL A 1,5M, INCLUSIVE DESCARGA LATERAL, EXCLUSIVE
CARGA, TRANSPORTE E DESCARGA</t>
  </si>
  <si>
    <t>PAVIMENTAÇÃO - ESTRADA FERVEDOURO - SÃO PEDRO - (MORRO DO AURÉLIO) - FERVEDOURO -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</si>
</sst>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0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6" xfId="0" applyNumberFormat="1" applyFill="1" applyBorder="1" applyAlignment="1">
      <alignment horizontal="left"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4" fontId="0" fillId="8" borderId="31"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44" fontId="0" fillId="7" borderId="33" xfId="3" applyFont="1" applyFill="1" applyBorder="1" applyAlignment="1">
      <alignment horizontal="center"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2" fontId="13" fillId="0" borderId="0" xfId="0" applyNumberFormat="1" applyFont="1" applyBorder="1" applyAlignment="1">
      <alignment horizont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33</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33</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33</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1"/>
  <sheetViews>
    <sheetView showGridLines="0" tabSelected="1" workbookViewId="0">
      <pane ySplit="14" topLeftCell="A15" activePane="bottomLeft" state="frozen"/>
      <selection pane="bottomLeft" activeCell="L14" sqref="L14"/>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95" t="s">
        <v>2</v>
      </c>
      <c r="C2" s="96"/>
      <c r="D2" s="96"/>
      <c r="E2" s="96"/>
      <c r="F2" s="97"/>
      <c r="G2" s="14" t="s">
        <v>3</v>
      </c>
      <c r="H2" s="31"/>
      <c r="I2" s="14" t="s">
        <v>4</v>
      </c>
      <c r="J2" s="32"/>
      <c r="K2" s="2"/>
      <c r="N2" s="1"/>
      <c r="O2" s="1"/>
    </row>
    <row r="3" spans="1:36" ht="55.5" customHeight="1" thickBot="1" x14ac:dyDescent="0.3">
      <c r="B3" s="6" t="s">
        <v>22</v>
      </c>
      <c r="C3" s="106" t="s">
        <v>61</v>
      </c>
      <c r="D3" s="106"/>
      <c r="E3" s="106"/>
      <c r="F3" s="106"/>
      <c r="G3" s="106"/>
      <c r="H3" s="107"/>
      <c r="I3" s="52" t="s">
        <v>33</v>
      </c>
      <c r="J3" s="18">
        <v>45224</v>
      </c>
      <c r="K3" s="34"/>
      <c r="O3" s="1"/>
    </row>
    <row r="4" spans="1:36" ht="15.75" thickBot="1" x14ac:dyDescent="0.3">
      <c r="B4" s="6" t="s">
        <v>5</v>
      </c>
      <c r="C4" s="98" t="s">
        <v>79</v>
      </c>
      <c r="D4" s="98"/>
      <c r="E4" s="98"/>
      <c r="F4" s="98"/>
      <c r="G4" s="98"/>
      <c r="H4" s="99"/>
      <c r="I4" s="12" t="s">
        <v>13</v>
      </c>
      <c r="J4" s="19"/>
      <c r="K4" s="2"/>
      <c r="O4" s="1"/>
    </row>
    <row r="5" spans="1:36" ht="15.75" thickBot="1" x14ac:dyDescent="0.3">
      <c r="B5" s="6" t="s">
        <v>6</v>
      </c>
      <c r="C5" s="20"/>
      <c r="D5" s="12" t="s">
        <v>7</v>
      </c>
      <c r="E5" s="100"/>
      <c r="F5" s="101"/>
      <c r="G5" s="12" t="s">
        <v>8</v>
      </c>
      <c r="H5" s="30" t="s">
        <v>46</v>
      </c>
      <c r="I5" s="12" t="s">
        <v>9</v>
      </c>
      <c r="J5" s="33" t="s">
        <v>47</v>
      </c>
    </row>
    <row r="6" spans="1:36" x14ac:dyDescent="0.25">
      <c r="B6" s="102" t="s">
        <v>34</v>
      </c>
      <c r="C6" s="104">
        <v>45108</v>
      </c>
      <c r="D6" s="11" t="s">
        <v>10</v>
      </c>
      <c r="E6" s="13" t="s">
        <v>27</v>
      </c>
      <c r="F6" s="21"/>
      <c r="G6" s="84" t="s">
        <v>11</v>
      </c>
      <c r="H6" s="91">
        <v>0.2097</v>
      </c>
      <c r="I6" s="84" t="s">
        <v>12</v>
      </c>
      <c r="J6" s="93">
        <v>0.114</v>
      </c>
    </row>
    <row r="7" spans="1:36" ht="15.75" thickBot="1" x14ac:dyDescent="0.3">
      <c r="B7" s="103"/>
      <c r="C7" s="105"/>
      <c r="D7" s="24" t="s">
        <v>37</v>
      </c>
      <c r="E7" s="15" t="s">
        <v>28</v>
      </c>
      <c r="F7" s="22"/>
      <c r="G7" s="85"/>
      <c r="H7" s="92"/>
      <c r="I7" s="85"/>
      <c r="J7" s="94"/>
    </row>
    <row r="8" spans="1:36" ht="16.5" thickTop="1" thickBot="1" x14ac:dyDescent="0.3"/>
    <row r="9" spans="1:36" ht="15" customHeight="1" thickTop="1" thickBot="1" x14ac:dyDescent="0.3">
      <c r="B9" s="88" t="s">
        <v>0</v>
      </c>
      <c r="C9" s="80" t="s">
        <v>29</v>
      </c>
      <c r="D9" s="81"/>
      <c r="K9"/>
    </row>
    <row r="10" spans="1:36" ht="15.75" customHeight="1" thickTop="1" thickBot="1" x14ac:dyDescent="0.3">
      <c r="B10" s="89"/>
      <c r="C10" s="86" t="s">
        <v>30</v>
      </c>
      <c r="D10" s="87"/>
      <c r="K10"/>
    </row>
    <row r="11" spans="1:36" ht="16.5" thickTop="1" thickBot="1" x14ac:dyDescent="0.3">
      <c r="B11" s="90"/>
      <c r="C11" s="82" t="s">
        <v>1</v>
      </c>
      <c r="D11" s="83"/>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L23+L18+L15</f>
        <v>917698.27117700002</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50">
        <v>1</v>
      </c>
      <c r="C15" s="37"/>
      <c r="D15" s="37"/>
      <c r="E15" s="51" t="s">
        <v>39</v>
      </c>
      <c r="F15" s="39"/>
      <c r="G15" s="40"/>
      <c r="H15" s="41"/>
      <c r="I15" s="42"/>
      <c r="J15" s="43"/>
      <c r="K15" s="44"/>
      <c r="L15" s="48">
        <f>L16+L17</f>
        <v>7692.1435839999995</v>
      </c>
    </row>
    <row r="16" spans="1:36" ht="95.25" customHeight="1" x14ac:dyDescent="0.25">
      <c r="A16" s="1"/>
      <c r="B16" s="25" t="s">
        <v>38</v>
      </c>
      <c r="C16" s="25" t="s">
        <v>35</v>
      </c>
      <c r="D16" s="25" t="s">
        <v>36</v>
      </c>
      <c r="E16" s="35" t="s">
        <v>40</v>
      </c>
      <c r="F16" s="26" t="s">
        <v>41</v>
      </c>
      <c r="G16" s="46">
        <v>4.5</v>
      </c>
      <c r="H16" s="36">
        <v>324.16000000000003</v>
      </c>
      <c r="I16" s="27">
        <f>H6</f>
        <v>0.2097</v>
      </c>
      <c r="J16" s="8">
        <f t="shared" ref="J16:J24" si="0">IF(LEFT($H$13,5)="CUSTO",H16,H16/(1+I16))</f>
        <v>324.16000000000003</v>
      </c>
      <c r="K16" s="10">
        <f t="shared" ref="K16:K24" si="1">J16*(1+I16)</f>
        <v>392.13635200000004</v>
      </c>
      <c r="L16" s="47">
        <f t="shared" ref="L16:L24" si="2">K16*G16</f>
        <v>1764.6135840000002</v>
      </c>
    </row>
    <row r="17" spans="1:13" ht="36" customHeight="1" thickBot="1" x14ac:dyDescent="0.3">
      <c r="A17" s="1"/>
      <c r="B17" s="25" t="s">
        <v>56</v>
      </c>
      <c r="C17" s="25" t="s">
        <v>57</v>
      </c>
      <c r="D17" s="25" t="s">
        <v>43</v>
      </c>
      <c r="E17" s="35" t="s">
        <v>58</v>
      </c>
      <c r="F17" s="26" t="s">
        <v>45</v>
      </c>
      <c r="G17" s="46">
        <v>7000</v>
      </c>
      <c r="H17" s="36">
        <v>0.7</v>
      </c>
      <c r="I17" s="27">
        <f>H6</f>
        <v>0.2097</v>
      </c>
      <c r="J17" s="8">
        <f t="shared" ref="J17" si="3">IF(LEFT($H$13,5)="CUSTO",H17,H17/(1+I17))</f>
        <v>0.7</v>
      </c>
      <c r="K17" s="10">
        <f t="shared" ref="K17" si="4">J17*(1+I17)</f>
        <v>0.84678999999999993</v>
      </c>
      <c r="L17" s="47">
        <f t="shared" ref="L17" si="5">K17*G17</f>
        <v>5927.53</v>
      </c>
    </row>
    <row r="18" spans="1:13" ht="15" customHeight="1" x14ac:dyDescent="0.25">
      <c r="A18" s="5"/>
      <c r="B18" s="50">
        <v>2</v>
      </c>
      <c r="C18" s="37"/>
      <c r="D18" s="37"/>
      <c r="E18" s="51" t="s">
        <v>49</v>
      </c>
      <c r="F18" s="39"/>
      <c r="G18" s="40"/>
      <c r="H18" s="41"/>
      <c r="I18" s="42"/>
      <c r="J18" s="43"/>
      <c r="K18" s="44"/>
      <c r="L18" s="48">
        <f>L19+L20+L21+L22</f>
        <v>899678.08400000003</v>
      </c>
    </row>
    <row r="19" spans="1:13" ht="30" x14ac:dyDescent="0.25">
      <c r="A19" s="1"/>
      <c r="B19" s="25" t="s">
        <v>42</v>
      </c>
      <c r="C19" s="25" t="s">
        <v>53</v>
      </c>
      <c r="D19" s="25" t="s">
        <v>43</v>
      </c>
      <c r="E19" s="35" t="s">
        <v>54</v>
      </c>
      <c r="F19" s="26" t="s">
        <v>41</v>
      </c>
      <c r="G19" s="46">
        <v>7000</v>
      </c>
      <c r="H19" s="49">
        <v>1.1299999999999999</v>
      </c>
      <c r="I19" s="27">
        <f>H6</f>
        <v>0.2097</v>
      </c>
      <c r="J19" s="8">
        <f t="shared" si="0"/>
        <v>1.1299999999999999</v>
      </c>
      <c r="K19" s="10">
        <f t="shared" si="1"/>
        <v>1.3669609999999999</v>
      </c>
      <c r="L19" s="47">
        <f t="shared" si="2"/>
        <v>9568.726999999999</v>
      </c>
    </row>
    <row r="20" spans="1:13" ht="90" x14ac:dyDescent="0.25">
      <c r="A20" s="1"/>
      <c r="B20" s="25" t="s">
        <v>48</v>
      </c>
      <c r="C20" s="25" t="s">
        <v>51</v>
      </c>
      <c r="D20" s="25" t="s">
        <v>36</v>
      </c>
      <c r="E20" s="35" t="s">
        <v>52</v>
      </c>
      <c r="F20" s="26" t="s">
        <v>45</v>
      </c>
      <c r="G20" s="46">
        <v>2000</v>
      </c>
      <c r="H20" s="49">
        <v>58.06</v>
      </c>
      <c r="I20" s="27">
        <v>0.2097</v>
      </c>
      <c r="J20" s="8">
        <f t="shared" ref="J20" si="6">IF(LEFT($H$13,5)="CUSTO",H20,H20/(1+I20))</f>
        <v>58.06</v>
      </c>
      <c r="K20" s="10">
        <f t="shared" ref="K20" si="7">J20*(1+I20)</f>
        <v>70.235182000000009</v>
      </c>
      <c r="L20" s="47">
        <f t="shared" ref="L20" si="8">K20*G20</f>
        <v>140470.36400000003</v>
      </c>
    </row>
    <row r="21" spans="1:13" ht="60" x14ac:dyDescent="0.25">
      <c r="A21" s="1"/>
      <c r="B21" s="25" t="s">
        <v>50</v>
      </c>
      <c r="C21" s="25" t="s">
        <v>44</v>
      </c>
      <c r="D21" s="25" t="s">
        <v>36</v>
      </c>
      <c r="E21" s="35" t="s">
        <v>55</v>
      </c>
      <c r="F21" s="26" t="s">
        <v>41</v>
      </c>
      <c r="G21" s="46">
        <v>7000</v>
      </c>
      <c r="H21" s="36">
        <v>76.650000000000006</v>
      </c>
      <c r="I21" s="27">
        <f>H6</f>
        <v>0.2097</v>
      </c>
      <c r="J21" s="8">
        <f t="shared" si="0"/>
        <v>76.650000000000006</v>
      </c>
      <c r="K21" s="10">
        <f t="shared" si="1"/>
        <v>92.723505000000003</v>
      </c>
      <c r="L21" s="47">
        <f t="shared" si="2"/>
        <v>649064.53500000003</v>
      </c>
    </row>
    <row r="22" spans="1:13" ht="75.75" thickBot="1" x14ac:dyDescent="0.3">
      <c r="A22" s="1"/>
      <c r="B22" s="25" t="s">
        <v>65</v>
      </c>
      <c r="C22" s="25" t="s">
        <v>59</v>
      </c>
      <c r="D22" s="25" t="s">
        <v>36</v>
      </c>
      <c r="E22" s="35" t="s">
        <v>60</v>
      </c>
      <c r="F22" s="26" t="s">
        <v>45</v>
      </c>
      <c r="G22" s="46">
        <v>2000</v>
      </c>
      <c r="H22" s="36">
        <v>41.57</v>
      </c>
      <c r="I22" s="27">
        <f>H6</f>
        <v>0.2097</v>
      </c>
      <c r="J22" s="8">
        <f t="shared" si="0"/>
        <v>41.57</v>
      </c>
      <c r="K22" s="10">
        <f t="shared" si="1"/>
        <v>50.287229000000004</v>
      </c>
      <c r="L22" s="47">
        <f t="shared" si="2"/>
        <v>100574.45800000001</v>
      </c>
    </row>
    <row r="23" spans="1:13" ht="15" customHeight="1" x14ac:dyDescent="0.25">
      <c r="A23" s="5"/>
      <c r="B23" s="50">
        <v>3</v>
      </c>
      <c r="C23" s="37"/>
      <c r="D23" s="37"/>
      <c r="E23" s="51" t="s">
        <v>71</v>
      </c>
      <c r="F23" s="39"/>
      <c r="G23" s="40"/>
      <c r="H23" s="41"/>
      <c r="I23" s="42"/>
      <c r="J23" s="43"/>
      <c r="K23" s="44"/>
      <c r="L23" s="48">
        <f>L24+L25+L26+L27</f>
        <v>10328.043593</v>
      </c>
    </row>
    <row r="24" spans="1:13" ht="45" x14ac:dyDescent="0.25">
      <c r="A24" s="1"/>
      <c r="B24" s="25" t="s">
        <v>69</v>
      </c>
      <c r="C24" s="25" t="s">
        <v>62</v>
      </c>
      <c r="D24" s="25" t="s">
        <v>36</v>
      </c>
      <c r="E24" s="35" t="s">
        <v>63</v>
      </c>
      <c r="F24" s="26" t="s">
        <v>64</v>
      </c>
      <c r="G24" s="46">
        <v>2</v>
      </c>
      <c r="H24" s="36">
        <v>1659.91</v>
      </c>
      <c r="I24" s="27">
        <f>H6</f>
        <v>0.2097</v>
      </c>
      <c r="J24" s="8">
        <f t="shared" si="0"/>
        <v>1659.91</v>
      </c>
      <c r="K24" s="10">
        <f t="shared" si="1"/>
        <v>2007.9931270000002</v>
      </c>
      <c r="L24" s="47">
        <f t="shared" si="2"/>
        <v>4015.9862540000004</v>
      </c>
    </row>
    <row r="25" spans="1:13" ht="45" x14ac:dyDescent="0.25">
      <c r="A25" s="1"/>
      <c r="B25" s="25" t="s">
        <v>70</v>
      </c>
      <c r="C25" s="25" t="s">
        <v>66</v>
      </c>
      <c r="D25" s="25" t="s">
        <v>36</v>
      </c>
      <c r="E25" s="35" t="s">
        <v>67</v>
      </c>
      <c r="F25" s="26" t="s">
        <v>45</v>
      </c>
      <c r="G25" s="46">
        <v>30</v>
      </c>
      <c r="H25" s="36">
        <v>138.69</v>
      </c>
      <c r="I25" s="27">
        <f>H6</f>
        <v>0.2097</v>
      </c>
      <c r="J25" s="8">
        <f t="shared" ref="J25" si="9">IF(LEFT($H$13,5)="CUSTO",H25,H25/(1+I25))</f>
        <v>138.69</v>
      </c>
      <c r="K25" s="10">
        <f t="shared" ref="K25" si="10">J25*(1+I25)</f>
        <v>167.773293</v>
      </c>
      <c r="L25" s="47">
        <f t="shared" ref="L25" si="11">K25*G25</f>
        <v>5033.1987899999995</v>
      </c>
    </row>
    <row r="26" spans="1:13" ht="45" x14ac:dyDescent="0.25">
      <c r="A26" s="1"/>
      <c r="B26" s="25" t="s">
        <v>72</v>
      </c>
      <c r="C26" s="25" t="s">
        <v>77</v>
      </c>
      <c r="D26" s="25" t="s">
        <v>36</v>
      </c>
      <c r="E26" s="35" t="s">
        <v>78</v>
      </c>
      <c r="F26" s="26" t="s">
        <v>76</v>
      </c>
      <c r="G26" s="46">
        <v>39</v>
      </c>
      <c r="H26" s="36">
        <v>9.6300000000000008</v>
      </c>
      <c r="I26" s="27">
        <f>H6</f>
        <v>0.2097</v>
      </c>
      <c r="J26" s="8">
        <f t="shared" ref="J26" si="12">IF(LEFT($H$13,5)="CUSTO",H26,H26/(1+I26))</f>
        <v>9.6300000000000008</v>
      </c>
      <c r="K26" s="10">
        <f t="shared" ref="K26" si="13">J26*(1+I26)</f>
        <v>11.649411000000001</v>
      </c>
      <c r="L26" s="47">
        <f t="shared" ref="L26" si="14">K26*G26</f>
        <v>454.32702900000004</v>
      </c>
    </row>
    <row r="27" spans="1:13" ht="45.75" thickBot="1" x14ac:dyDescent="0.3">
      <c r="A27" s="1"/>
      <c r="B27" s="25" t="s">
        <v>73</v>
      </c>
      <c r="C27" s="25" t="s">
        <v>74</v>
      </c>
      <c r="D27" s="25" t="s">
        <v>36</v>
      </c>
      <c r="E27" s="35" t="s">
        <v>75</v>
      </c>
      <c r="F27" s="26" t="s">
        <v>41</v>
      </c>
      <c r="G27" s="46">
        <v>30</v>
      </c>
      <c r="H27" s="36">
        <v>22.72</v>
      </c>
      <c r="I27" s="27">
        <f>H6</f>
        <v>0.2097</v>
      </c>
      <c r="J27" s="8">
        <f t="shared" ref="J27" si="15">IF(LEFT($H$13,5)="CUSTO",H27,H27/(1+I27))</f>
        <v>22.72</v>
      </c>
      <c r="K27" s="10">
        <f t="shared" ref="K27" si="16">J27*(1+I27)</f>
        <v>27.484383999999999</v>
      </c>
      <c r="L27" s="47">
        <f t="shared" ref="L27" si="17">K27*G27</f>
        <v>824.53152</v>
      </c>
    </row>
    <row r="28" spans="1:13" ht="15" customHeight="1" thickBot="1" x14ac:dyDescent="0.3">
      <c r="A28" s="5"/>
      <c r="B28" s="37"/>
      <c r="C28" s="37"/>
      <c r="D28" s="37"/>
      <c r="E28" s="38"/>
      <c r="F28" s="39"/>
      <c r="G28" s="40"/>
      <c r="H28" s="41"/>
      <c r="I28" s="42"/>
      <c r="J28" s="43"/>
      <c r="K28" s="44"/>
      <c r="L28" s="45"/>
    </row>
    <row r="29" spans="1:13" s="53" customFormat="1" ht="12.75" customHeight="1" x14ac:dyDescent="0.2">
      <c r="B29" s="74" t="s">
        <v>68</v>
      </c>
      <c r="C29" s="75"/>
      <c r="D29" s="75"/>
      <c r="E29" s="75"/>
      <c r="F29" s="75"/>
      <c r="G29" s="75"/>
      <c r="H29" s="75"/>
      <c r="I29" s="75"/>
      <c r="J29" s="75"/>
      <c r="K29" s="75"/>
      <c r="L29" s="76"/>
      <c r="M29" s="54"/>
    </row>
    <row r="30" spans="1:13" s="53" customFormat="1" ht="12.75" customHeight="1" x14ac:dyDescent="0.2">
      <c r="B30" s="77"/>
      <c r="C30" s="78"/>
      <c r="D30" s="78"/>
      <c r="E30" s="78"/>
      <c r="F30" s="78"/>
      <c r="G30" s="78"/>
      <c r="H30" s="78"/>
      <c r="I30" s="78"/>
      <c r="J30" s="78"/>
      <c r="K30" s="78"/>
      <c r="L30" s="79"/>
      <c r="M30" s="54"/>
    </row>
    <row r="31" spans="1:13" s="53" customFormat="1" ht="16.149999999999999" customHeight="1" x14ac:dyDescent="0.2">
      <c r="B31" s="55"/>
      <c r="C31" s="65"/>
      <c r="D31" s="65"/>
      <c r="E31" s="65"/>
      <c r="F31" s="66"/>
      <c r="G31" s="67"/>
      <c r="H31" s="65"/>
      <c r="I31" s="68"/>
      <c r="J31" s="69"/>
      <c r="K31" s="68"/>
      <c r="L31" s="56"/>
      <c r="M31" s="54"/>
    </row>
    <row r="32" spans="1:13" s="53" customFormat="1" ht="12.75" customHeight="1" x14ac:dyDescent="0.2">
      <c r="B32" s="55"/>
      <c r="C32" s="65"/>
      <c r="D32" s="65"/>
      <c r="E32" s="68"/>
      <c r="F32" s="66"/>
      <c r="G32" s="68"/>
      <c r="H32" s="68"/>
      <c r="I32" s="68"/>
      <c r="J32" s="69"/>
      <c r="K32" s="70"/>
      <c r="L32" s="56"/>
      <c r="M32" s="54"/>
    </row>
    <row r="33" spans="2:13" s="53" customFormat="1" ht="12.75" customHeight="1" x14ac:dyDescent="0.2">
      <c r="B33" s="57"/>
      <c r="C33" s="71"/>
      <c r="D33" s="65"/>
      <c r="E33" s="68"/>
      <c r="F33" s="66"/>
      <c r="G33" s="69"/>
      <c r="H33" s="70"/>
      <c r="I33" s="68"/>
      <c r="J33" s="69"/>
      <c r="K33" s="68"/>
      <c r="L33" s="56"/>
      <c r="M33" s="54"/>
    </row>
    <row r="34" spans="2:13" s="53" customFormat="1" ht="12.75" customHeight="1" x14ac:dyDescent="0.2">
      <c r="B34" s="55"/>
      <c r="C34" s="65"/>
      <c r="D34" s="65"/>
      <c r="E34" s="73"/>
      <c r="F34" s="73"/>
      <c r="G34" s="69"/>
      <c r="H34" s="68"/>
      <c r="I34" s="68"/>
      <c r="J34" s="69"/>
      <c r="K34" s="68"/>
      <c r="L34" s="56"/>
      <c r="M34" s="54"/>
    </row>
    <row r="35" spans="2:13" s="53" customFormat="1" ht="12.75" customHeight="1" x14ac:dyDescent="0.2">
      <c r="B35" s="55"/>
      <c r="C35" s="65"/>
      <c r="D35" s="65"/>
      <c r="E35" s="73"/>
      <c r="F35" s="73"/>
      <c r="G35" s="69"/>
      <c r="H35" s="68"/>
      <c r="I35" s="68"/>
      <c r="J35" s="69"/>
      <c r="K35" s="68"/>
      <c r="L35" s="56"/>
      <c r="M35" s="54"/>
    </row>
    <row r="36" spans="2:13" s="53" customFormat="1" ht="12.75" customHeight="1" x14ac:dyDescent="0.2">
      <c r="B36" s="55"/>
      <c r="C36" s="65"/>
      <c r="D36" s="65"/>
      <c r="E36" s="73"/>
      <c r="F36" s="73"/>
      <c r="G36" s="69"/>
      <c r="H36" s="68"/>
      <c r="I36" s="68"/>
      <c r="J36" s="69"/>
      <c r="K36" s="72"/>
      <c r="L36" s="56"/>
      <c r="M36" s="54"/>
    </row>
    <row r="37" spans="2:13" s="53" customFormat="1" ht="12.75" customHeight="1" x14ac:dyDescent="0.2">
      <c r="B37" s="55"/>
      <c r="C37" s="65"/>
      <c r="D37" s="65"/>
      <c r="E37" s="73"/>
      <c r="F37" s="73"/>
      <c r="G37" s="73"/>
      <c r="H37" s="73"/>
      <c r="I37" s="68"/>
      <c r="J37" s="69"/>
      <c r="K37" s="68"/>
      <c r="L37" s="56"/>
      <c r="M37" s="54"/>
    </row>
    <row r="38" spans="2:13" s="53" customFormat="1" ht="12.75" customHeight="1" x14ac:dyDescent="0.2">
      <c r="B38" s="55"/>
      <c r="C38" s="65"/>
      <c r="D38" s="65"/>
      <c r="E38" s="73"/>
      <c r="F38" s="73"/>
      <c r="G38" s="73"/>
      <c r="H38" s="73"/>
      <c r="I38" s="68"/>
      <c r="J38" s="69"/>
      <c r="K38" s="68"/>
      <c r="L38" s="56"/>
      <c r="M38" s="54"/>
    </row>
    <row r="39" spans="2:13" s="53" customFormat="1" ht="12.75" customHeight="1" x14ac:dyDescent="0.2">
      <c r="B39" s="55"/>
      <c r="C39" s="65"/>
      <c r="D39" s="65"/>
      <c r="E39" s="73"/>
      <c r="F39" s="73"/>
      <c r="G39" s="73"/>
      <c r="H39" s="73"/>
      <c r="I39" s="68"/>
      <c r="J39" s="69"/>
      <c r="K39" s="68"/>
      <c r="L39" s="56"/>
      <c r="M39" s="54"/>
    </row>
    <row r="40" spans="2:13" s="53" customFormat="1" ht="12.75" customHeight="1" thickBot="1" x14ac:dyDescent="0.25">
      <c r="B40" s="58"/>
      <c r="C40" s="59"/>
      <c r="D40" s="59"/>
      <c r="E40" s="59"/>
      <c r="F40" s="60"/>
      <c r="G40" s="61"/>
      <c r="H40" s="59"/>
      <c r="I40" s="59"/>
      <c r="J40" s="62"/>
      <c r="K40" s="59"/>
      <c r="L40" s="63"/>
      <c r="M40" s="54"/>
    </row>
    <row r="41" spans="2:13" x14ac:dyDescent="0.25">
      <c r="M41" s="64"/>
    </row>
  </sheetData>
  <mergeCells count="25">
    <mergeCell ref="I6:I7"/>
    <mergeCell ref="H6:H7"/>
    <mergeCell ref="J6:J7"/>
    <mergeCell ref="B2:F2"/>
    <mergeCell ref="C4:H4"/>
    <mergeCell ref="E5:F5"/>
    <mergeCell ref="B6:B7"/>
    <mergeCell ref="C6:C7"/>
    <mergeCell ref="C3:H3"/>
    <mergeCell ref="C9:D9"/>
    <mergeCell ref="C11:D11"/>
    <mergeCell ref="G6:G7"/>
    <mergeCell ref="C10:D10"/>
    <mergeCell ref="B9:B11"/>
    <mergeCell ref="B29:L29"/>
    <mergeCell ref="B30:L30"/>
    <mergeCell ref="E34:F34"/>
    <mergeCell ref="E35:F35"/>
    <mergeCell ref="E36:F36"/>
    <mergeCell ref="E37:F37"/>
    <mergeCell ref="G37:H37"/>
    <mergeCell ref="E38:F38"/>
    <mergeCell ref="G38:H38"/>
    <mergeCell ref="E39:F39"/>
    <mergeCell ref="G39:H39"/>
  </mergeCells>
  <dataValidations disablePrompts="1"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2023-09-14T20:43:05Z</cp:lastPrinted>
  <dcterms:created xsi:type="dcterms:W3CDTF">2022-07-05T20:48:01Z</dcterms:created>
  <dcterms:modified xsi:type="dcterms:W3CDTF">2023-10-26T16:53:55Z</dcterms:modified>
</cp:coreProperties>
</file>