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31.bin" ContentType="application/vnd.openxmlformats-officedocument.oleObject"/>
  <Default Extension="emf" ContentType="image/x-emf"/>
  <Default Extension="rels" ContentType="application/vnd.openxmlformats-package.relationships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embeddings/oleObject30.bin" ContentType="application/vnd.openxmlformats-officedocument.oleObject"/>
  <Override PartName="/xl/drawings/drawing4.xml" ContentType="application/vnd.openxmlformats-officedocument.drawing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Default Extension="vml" ContentType="application/vnd.openxmlformats-officedocument.vmlDrawing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Override PartName="/_xmlsignatures/sig1.xml" ContentType="application/vnd.openxmlformats-package.digital-signature-xmlsignature+xml"/>
  <Default Extension="bin" ContentType="application/vnd.openxmlformats-officedocument.spreadsheetml.printerSettings"/>
  <Default Extension="png" ContentType="image/png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ras 01\Desktop\PAV PORFIRO DE MATOS + CAPITÃO\PDF\"/>
    </mc:Choice>
  </mc:AlternateContent>
  <xr:revisionPtr revIDLastSave="0" documentId="13_ncr:1_{B569E1D4-27B8-4882-BED3-14B9541F8AEA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MEDIÇÃO RUAS MIRA" sheetId="15" r:id="rId1"/>
    <sheet name="ORÇAMENTO" sheetId="7" r:id="rId2"/>
    <sheet name="ORÇAMENTO (2)" sheetId="17" state="hidden" r:id="rId3"/>
    <sheet name="ORÇAMENTO (3)" sheetId="18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17" i="7"/>
  <c r="E16" i="7"/>
  <c r="E14" i="7"/>
  <c r="E11" i="7"/>
  <c r="G17" i="7"/>
  <c r="G11" i="7"/>
  <c r="G16" i="7"/>
  <c r="H18" i="18" l="1"/>
  <c r="G18" i="18"/>
  <c r="H17" i="18"/>
  <c r="H16" i="18"/>
  <c r="G14" i="18"/>
  <c r="H14" i="18" s="1"/>
  <c r="H13" i="18"/>
  <c r="G13" i="18"/>
  <c r="H11" i="18"/>
  <c r="H10" i="18" s="1"/>
  <c r="H9" i="18"/>
  <c r="H8" i="18" s="1"/>
  <c r="G9" i="18"/>
  <c r="G18" i="17"/>
  <c r="H18" i="17" s="1"/>
  <c r="H17" i="17"/>
  <c r="H16" i="17"/>
  <c r="G14" i="17"/>
  <c r="H14" i="17" s="1"/>
  <c r="H13" i="17"/>
  <c r="G13" i="17"/>
  <c r="H11" i="17"/>
  <c r="H10" i="17" s="1"/>
  <c r="H9" i="17"/>
  <c r="H8" i="17" s="1"/>
  <c r="G9" i="17"/>
  <c r="H12" i="17" l="1"/>
  <c r="H15" i="18"/>
  <c r="H12" i="18"/>
  <c r="H15" i="17"/>
  <c r="H19" i="17" s="1"/>
  <c r="H19" i="18" l="1"/>
  <c r="G55" i="15" l="1"/>
  <c r="E54" i="15"/>
  <c r="E53" i="15"/>
  <c r="E52" i="15"/>
  <c r="E51" i="15"/>
  <c r="E50" i="15"/>
  <c r="E49" i="15"/>
  <c r="E48" i="15"/>
  <c r="E47" i="15"/>
  <c r="E46" i="15"/>
  <c r="I49" i="15" l="1"/>
  <c r="I50" i="15"/>
  <c r="I53" i="15"/>
  <c r="I51" i="15"/>
  <c r="I47" i="15"/>
  <c r="I52" i="15"/>
  <c r="I48" i="15"/>
  <c r="I54" i="15"/>
  <c r="I55" i="15" l="1"/>
  <c r="E34" i="15"/>
  <c r="E35" i="15"/>
  <c r="E36" i="15"/>
  <c r="E37" i="15"/>
  <c r="E20" i="15"/>
  <c r="E21" i="15"/>
  <c r="E22" i="15"/>
  <c r="E23" i="15"/>
  <c r="E24" i="15"/>
  <c r="G38" i="15"/>
  <c r="E33" i="15"/>
  <c r="G25" i="15"/>
  <c r="E19" i="15"/>
  <c r="G11" i="15"/>
  <c r="E10" i="15"/>
  <c r="E9" i="15"/>
  <c r="E8" i="15"/>
  <c r="E7" i="15"/>
  <c r="I35" i="15" l="1"/>
  <c r="I36" i="15"/>
  <c r="I37" i="15"/>
  <c r="I21" i="15"/>
  <c r="I22" i="15"/>
  <c r="I23" i="15"/>
  <c r="I20" i="15"/>
  <c r="I24" i="15"/>
  <c r="I34" i="15"/>
  <c r="I8" i="15"/>
  <c r="I10" i="15"/>
  <c r="I9" i="15"/>
  <c r="I25" i="15" l="1"/>
  <c r="I38" i="15"/>
  <c r="I11" i="15"/>
  <c r="G9" i="7" l="1"/>
  <c r="H16" i="7" l="1"/>
  <c r="G18" i="7"/>
  <c r="H18" i="7" s="1"/>
  <c r="H17" i="7"/>
  <c r="G14" i="7"/>
  <c r="G13" i="7"/>
  <c r="H13" i="7" s="1"/>
  <c r="H11" i="7"/>
  <c r="H9" i="7"/>
  <c r="H8" i="7" s="1"/>
  <c r="H10" i="7" l="1"/>
  <c r="H15" i="7"/>
  <c r="H14" i="7"/>
  <c r="H12" i="7" s="1"/>
  <c r="H19" i="7" l="1"/>
</calcChain>
</file>

<file path=xl/sharedStrings.xml><?xml version="1.0" encoding="utf-8"?>
<sst xmlns="http://schemas.openxmlformats.org/spreadsheetml/2006/main" count="285" uniqueCount="75">
  <si>
    <t>Total</t>
  </si>
  <si>
    <t xml:space="preserve"> MUNICÍPIO  DE  MIRADOURO
Praça Santa Rita nº 288 - Centro - Miradouro - Minas Gerais
Tel. (032) 3753-1160 - CEP 36893-000</t>
  </si>
  <si>
    <t>PAVIMENTAÇÃO</t>
  </si>
  <si>
    <t xml:space="preserve">Estaca </t>
  </si>
  <si>
    <t>Largura total</t>
  </si>
  <si>
    <t>Largura Pavimentação</t>
  </si>
  <si>
    <t>Seção</t>
  </si>
  <si>
    <t>X</t>
  </si>
  <si>
    <t>=</t>
  </si>
  <si>
    <t>m²</t>
  </si>
  <si>
    <t>SARJETA</t>
  </si>
  <si>
    <t>m</t>
  </si>
  <si>
    <t>Sarjeta</t>
  </si>
  <si>
    <t>PLANILHA ORÇAMENTÁRIA DE CUSTOS</t>
  </si>
  <si>
    <r>
      <rPr>
        <b/>
        <sz val="10"/>
        <rFont val="Arial"/>
        <family val="2"/>
      </rPr>
      <t xml:space="preserve"> DATA BASE:</t>
    </r>
    <r>
      <rPr>
        <sz val="10"/>
        <rFont val="Arial"/>
        <family val="2"/>
      </rPr>
      <t xml:space="preserve"> SEINFRA MG 01/2023</t>
    </r>
  </si>
  <si>
    <t>BDI =</t>
  </si>
  <si>
    <t>ITEM</t>
  </si>
  <si>
    <t>CÓDIGO</t>
  </si>
  <si>
    <t>DESCRIÇÃO</t>
  </si>
  <si>
    <t>UNIDADE</t>
  </si>
  <si>
    <t>UNITÁRIO SEM BDI</t>
  </si>
  <si>
    <t>UNITÁRIO COM BDI</t>
  </si>
  <si>
    <t>TOTAL</t>
  </si>
  <si>
    <t xml:space="preserve">SERVIÇOS PRELIMINARES </t>
  </si>
  <si>
    <t>TOTAL DO ITEM</t>
  </si>
  <si>
    <t>1.1</t>
  </si>
  <si>
    <t>ED-28427</t>
  </si>
  <si>
    <t>FORNECIMENTO E COLOCAÇÃO DE PLACA DE OBRA EM CHAPA GALVANIZADA #26, ESP. 0,45MM, DIMENSÃO (3X1,5)M, PLOTADA COM ADESIVO VINÍLICO, AFIXADA COM REBITES 4,8X40MM, EM ESTRUTURA METÁLICA DE METALON 20X20MM, ESP. 1,25MM, INCLUSIVE SUPORTE EM EUCALIPTO AUTOCLAVADO PINTADO COM TINTA PVA DUAS (2) DEMÃOS</t>
  </si>
  <si>
    <t>REMOÇÃO DE PAVIMENTO</t>
  </si>
  <si>
    <t>2.1</t>
  </si>
  <si>
    <t>RO-41211</t>
  </si>
  <si>
    <t>M3</t>
  </si>
  <si>
    <t>MOVIMENTAÇÃO DE TERRA E DRENAGEM PLUVIAL</t>
  </si>
  <si>
    <t>3.1</t>
  </si>
  <si>
    <t>ED-51139</t>
  </si>
  <si>
    <t xml:space="preserve">ASSENTAMENTO DE GUIA (MEIO-FIO) EM TRECHO RETO, CONFECCIONADA EM CONCRETO PRÉ-FABRICADO, DIMENSÕES 100X15X13X30 CM (COMPRIMENTO X BASE INFERIOR X BA SE SUPERIOR X ALTURA), PARA VIAS URBANAS (USO VIÁRIO). </t>
  </si>
  <si>
    <t>M</t>
  </si>
  <si>
    <t>3.2</t>
  </si>
  <si>
    <t>CC-001</t>
  </si>
  <si>
    <t>SARJETA DE CONCRETO URBANO (SCU), TIPO 1, COM FCK 15 MPA, LARGURA DE 30CM COM INCLINAÇÃO DE 3%, ESP. 7CM, PADRÃO DER-MG, EXCLUSIVE MEIO-FIO, INCLUSIVE ESCAVAÇÃO, APILAOMENTO E TRANSPORTE COM RETIRADA DO MATERIAL ESCAVADO (EM CAÇAMBA)</t>
  </si>
  <si>
    <t>EXECUÇÃO DO PAVIMENTO</t>
  </si>
  <si>
    <t>4.1</t>
  </si>
  <si>
    <t>M2</t>
  </si>
  <si>
    <t>4.2</t>
  </si>
  <si>
    <t>4.3</t>
  </si>
  <si>
    <t>ED-50416</t>
  </si>
  <si>
    <t>EXECUÇÃO DE PAVIMENTO INTERTRAVADO, ESPESSURA 8CM, FCK 35MPA, INCLUINDO FORNECIMENTO E TRANSPORTE DE TODOS OS MATERIAIS E COLCHÃO DE ASSENTAMENTO COM ESPESSURA 6CM</t>
  </si>
  <si>
    <t>TOTAL COM BDI</t>
  </si>
  <si>
    <t>_________________________________</t>
  </si>
  <si>
    <t>THAÍS LOPES DE CASTRO</t>
  </si>
  <si>
    <t>CLOVES DA SILVA BOTELHO</t>
  </si>
  <si>
    <t xml:space="preserve">ENGENHEIRA CIVIL </t>
  </si>
  <si>
    <t>PREFEITO MUNICIPAL</t>
  </si>
  <si>
    <r>
      <t>CREA- 141895826-3</t>
    </r>
    <r>
      <rPr>
        <b/>
        <sz val="10"/>
        <color indexed="8"/>
        <rFont val="Calibri"/>
        <family val="2"/>
        <scheme val="minor"/>
      </rPr>
      <t xml:space="preserve"> </t>
    </r>
  </si>
  <si>
    <t xml:space="preserve">Remoção e carga de todo pavimento existente </t>
  </si>
  <si>
    <t xml:space="preserve">RO-41082 </t>
  </si>
  <si>
    <t>Regularização do sub-leito (proctor intermediário)</t>
  </si>
  <si>
    <t>RO-41373</t>
  </si>
  <si>
    <t>TxKM</t>
  </si>
  <si>
    <t/>
  </si>
  <si>
    <t>Transporte de material de qualquer natureza. Distância média de transporte de 25,10 a 30,00 km</t>
  </si>
  <si>
    <t>QUANTIDADE</t>
  </si>
  <si>
    <t>2+11 M</t>
  </si>
  <si>
    <t>LOCAL: RUA ARY ALVARINO DE ANDRADE</t>
  </si>
  <si>
    <t>LOCAL: RUA JOSÉ FERNANDES DA SILVA</t>
  </si>
  <si>
    <t>LOCAL: RUA JOÃO BERNADINO DE ANDRADE</t>
  </si>
  <si>
    <r>
      <t>LOCAL</t>
    </r>
    <r>
      <rPr>
        <sz val="11"/>
        <color theme="1"/>
        <rFont val="Calibri"/>
        <family val="2"/>
        <scheme val="minor"/>
      </rPr>
      <t>: RUA JOSÉ SCHITTINE</t>
    </r>
  </si>
  <si>
    <t>0+10M</t>
  </si>
  <si>
    <t>0+8 M</t>
  </si>
  <si>
    <r>
      <t xml:space="preserve">OBRA: </t>
    </r>
    <r>
      <rPr>
        <sz val="10"/>
        <rFont val="Arial"/>
        <family val="2"/>
      </rPr>
      <t xml:space="preserve">PAVIMENTAÇÃO EM BLOCOS DE CONCRETO SEXTAVADO  </t>
    </r>
    <r>
      <rPr>
        <b/>
        <sz val="10"/>
        <rFont val="Arial"/>
        <family val="2"/>
      </rPr>
      <t/>
    </r>
  </si>
  <si>
    <r>
      <t>DATA:</t>
    </r>
    <r>
      <rPr>
        <sz val="10"/>
        <rFont val="Arial"/>
        <family val="2"/>
      </rPr>
      <t>09/10/2023</t>
    </r>
  </si>
  <si>
    <r>
      <rPr>
        <b/>
        <sz val="10"/>
        <rFont val="Arial"/>
        <family val="2"/>
      </rPr>
      <t xml:space="preserve">LOCAL: </t>
    </r>
    <r>
      <rPr>
        <sz val="10"/>
        <rFont val="Arial"/>
        <family val="2"/>
      </rPr>
      <t>DIVERSAS RUAS NO DISTRITO DE SANTA BARBARA - MIRADOURO - MG</t>
    </r>
  </si>
  <si>
    <r>
      <t xml:space="preserve">DATA BASE: </t>
    </r>
    <r>
      <rPr>
        <sz val="10"/>
        <rFont val="Arial"/>
        <family val="2"/>
      </rPr>
      <t>SEINFRA AGOSTO DE 2023</t>
    </r>
  </si>
  <si>
    <r>
      <t>LOCAL:</t>
    </r>
    <r>
      <rPr>
        <sz val="10"/>
        <rFont val="Arial"/>
        <family val="2"/>
      </rPr>
      <t xml:space="preserve"> RUA VEREADOR PORFIRO DE MATOS- BAIRRO CRUZEIRO,RUA CAPITÃO ANTÔNIO BERNARDINO- BAIRRO BELA VISTA, MIRADOURO - MG</t>
    </r>
  </si>
  <si>
    <r>
      <t>DATA:</t>
    </r>
    <r>
      <rPr>
        <sz val="10"/>
        <rFont val="Arial"/>
        <family val="2"/>
      </rPr>
      <t>06/05/2024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</si>
</sst>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&quot;R$&quot;\ #,##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rgb="FF008000"/>
      <name val="Arial"/>
      <family val="2"/>
    </font>
    <font>
      <b/>
      <sz val="16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theme="1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/>
    <xf numFmtId="0" fontId="3" fillId="0" borderId="3" xfId="4" applyBorder="1"/>
    <xf numFmtId="0" fontId="4" fillId="0" borderId="5" xfId="4" applyFont="1" applyBorder="1" applyAlignment="1">
      <alignment vertical="center"/>
    </xf>
    <xf numFmtId="0" fontId="4" fillId="0" borderId="6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3" fontId="0" fillId="0" borderId="3" xfId="0" applyNumberFormat="1" applyBorder="1"/>
    <xf numFmtId="43" fontId="0" fillId="0" borderId="3" xfId="1" applyNumberFormat="1" applyFont="1" applyBorder="1"/>
    <xf numFmtId="43" fontId="0" fillId="0" borderId="3" xfId="1" applyNumberFormat="1" applyFont="1" applyBorder="1" applyAlignment="1">
      <alignment horizontal="center"/>
    </xf>
    <xf numFmtId="43" fontId="0" fillId="0" borderId="1" xfId="1" applyNumberFormat="1" applyFont="1" applyBorder="1"/>
    <xf numFmtId="0" fontId="2" fillId="0" borderId="4" xfId="0" applyFont="1" applyBorder="1"/>
    <xf numFmtId="0" fontId="0" fillId="0" borderId="3" xfId="0" applyBorder="1"/>
    <xf numFmtId="43" fontId="2" fillId="0" borderId="3" xfId="0" applyNumberFormat="1" applyFont="1" applyBorder="1"/>
    <xf numFmtId="43" fontId="2" fillId="0" borderId="3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43" fontId="2" fillId="2" borderId="1" xfId="0" applyNumberFormat="1" applyFont="1" applyFill="1" applyBorder="1"/>
    <xf numFmtId="43" fontId="2" fillId="2" borderId="3" xfId="0" applyNumberFormat="1" applyFont="1" applyFill="1" applyBorder="1"/>
    <xf numFmtId="0" fontId="11" fillId="0" borderId="0" xfId="4" applyFont="1" applyAlignment="1">
      <alignment vertical="center"/>
    </xf>
    <xf numFmtId="0" fontId="3" fillId="0" borderId="0" xfId="4" applyAlignment="1">
      <alignment vertical="center"/>
    </xf>
    <xf numFmtId="0" fontId="3" fillId="3" borderId="0" xfId="4" applyFill="1" applyAlignment="1">
      <alignment vertical="center"/>
    </xf>
    <xf numFmtId="165" fontId="3" fillId="3" borderId="0" xfId="4" applyNumberFormat="1" applyFill="1" applyAlignment="1">
      <alignment vertical="center"/>
    </xf>
    <xf numFmtId="0" fontId="3" fillId="0" borderId="0" xfId="4"/>
    <xf numFmtId="0" fontId="3" fillId="3" borderId="0" xfId="4" applyFill="1"/>
    <xf numFmtId="0" fontId="8" fillId="0" borderId="0" xfId="4" applyFont="1" applyAlignment="1">
      <alignment vertical="center"/>
    </xf>
    <xf numFmtId="0" fontId="12" fillId="3" borderId="0" xfId="4" applyFont="1" applyFill="1"/>
    <xf numFmtId="0" fontId="12" fillId="0" borderId="0" xfId="0" applyFont="1" applyAlignment="1">
      <alignment horizontal="center" readingOrder="1"/>
    </xf>
    <xf numFmtId="0" fontId="12" fillId="0" borderId="0" xfId="0" applyFont="1"/>
    <xf numFmtId="0" fontId="3" fillId="0" borderId="0" xfId="0" applyFont="1" applyAlignment="1">
      <alignment vertical="center"/>
    </xf>
    <xf numFmtId="0" fontId="13" fillId="0" borderId="0" xfId="0" applyFont="1" applyAlignment="1">
      <alignment horizontal="center" readingOrder="1"/>
    </xf>
    <xf numFmtId="4" fontId="13" fillId="0" borderId="0" xfId="0" applyNumberFormat="1" applyFont="1" applyAlignment="1">
      <alignment readingOrder="1"/>
    </xf>
    <xf numFmtId="0" fontId="0" fillId="0" borderId="0" xfId="0" applyAlignment="1">
      <alignment vertical="center"/>
    </xf>
    <xf numFmtId="0" fontId="0" fillId="0" borderId="0" xfId="0" quotePrefix="1"/>
    <xf numFmtId="165" fontId="4" fillId="0" borderId="8" xfId="4" applyNumberFormat="1" applyFont="1" applyBorder="1" applyAlignment="1">
      <alignment vertical="center"/>
    </xf>
    <xf numFmtId="166" fontId="4" fillId="0" borderId="8" xfId="4" applyNumberFormat="1" applyFont="1" applyBorder="1" applyAlignment="1">
      <alignment horizontal="left" vertical="center"/>
    </xf>
    <xf numFmtId="0" fontId="4" fillId="0" borderId="8" xfId="4" applyFont="1" applyBorder="1" applyAlignment="1">
      <alignment horizontal="center" vertical="center"/>
    </xf>
    <xf numFmtId="165" fontId="4" fillId="0" borderId="8" xfId="4" applyNumberFormat="1" applyFont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2" fontId="3" fillId="3" borderId="8" xfId="0" applyNumberFormat="1" applyFont="1" applyFill="1" applyBorder="1" applyAlignment="1">
      <alignment horizontal="center" vertical="center"/>
    </xf>
    <xf numFmtId="165" fontId="3" fillId="3" borderId="8" xfId="0" applyNumberFormat="1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2" fontId="3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8" xfId="4" applyFont="1" applyBorder="1" applyAlignment="1">
      <alignment horizontal="right" vertical="center"/>
    </xf>
    <xf numFmtId="0" fontId="4" fillId="0" borderId="8" xfId="4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4" fillId="0" borderId="2" xfId="4" applyFont="1" applyBorder="1" applyAlignment="1">
      <alignment vertical="center"/>
    </xf>
    <xf numFmtId="0" fontId="4" fillId="0" borderId="4" xfId="4" applyFont="1" applyBorder="1" applyAlignment="1">
      <alignment vertical="center"/>
    </xf>
    <xf numFmtId="166" fontId="4" fillId="0" borderId="8" xfId="4" quotePrefix="1" applyNumberFormat="1" applyFont="1" applyBorder="1" applyAlignment="1">
      <alignment vertical="center"/>
    </xf>
    <xf numFmtId="0" fontId="3" fillId="4" borderId="8" xfId="4" applyFill="1" applyBorder="1" applyAlignment="1">
      <alignment vertical="top"/>
    </xf>
    <xf numFmtId="2" fontId="3" fillId="3" borderId="8" xfId="0" quotePrefix="1" applyNumberFormat="1" applyFont="1" applyFill="1" applyBorder="1" applyAlignment="1">
      <alignment horizontal="center" vertical="center"/>
    </xf>
    <xf numFmtId="0" fontId="3" fillId="4" borderId="8" xfId="4" applyFill="1" applyBorder="1" applyAlignment="1">
      <alignment horizontal="right" vertical="center"/>
    </xf>
    <xf numFmtId="2" fontId="3" fillId="0" borderId="8" xfId="4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left" vertical="center" wrapText="1"/>
    </xf>
    <xf numFmtId="2" fontId="3" fillId="3" borderId="8" xfId="4" applyNumberFormat="1" applyFill="1" applyBorder="1" applyAlignment="1">
      <alignment horizontal="center" vertical="center"/>
    </xf>
    <xf numFmtId="165" fontId="3" fillId="3" borderId="8" xfId="4" applyNumberForma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4" fontId="3" fillId="3" borderId="8" xfId="0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horizontal="center" vertical="center"/>
    </xf>
    <xf numFmtId="165" fontId="10" fillId="4" borderId="8" xfId="4" applyNumberFormat="1" applyFont="1" applyFill="1" applyBorder="1" applyAlignment="1">
      <alignment horizontal="center" vertical="center"/>
    </xf>
    <xf numFmtId="165" fontId="10" fillId="4" borderId="8" xfId="0" applyNumberFormat="1" applyFont="1" applyFill="1" applyBorder="1" applyAlignment="1">
      <alignment horizontal="center" vertical="center"/>
    </xf>
    <xf numFmtId="0" fontId="12" fillId="0" borderId="0" xfId="4" applyFont="1" applyAlignment="1">
      <alignment horizontal="center"/>
    </xf>
    <xf numFmtId="0" fontId="3" fillId="3" borderId="8" xfId="0" applyFont="1" applyFill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165" fontId="0" fillId="0" borderId="0" xfId="0" applyNumberFormat="1"/>
    <xf numFmtId="0" fontId="3" fillId="3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4" applyFont="1" applyFill="1" applyBorder="1" applyAlignment="1">
      <alignment horizontal="right" vertical="center"/>
    </xf>
    <xf numFmtId="165" fontId="4" fillId="4" borderId="8" xfId="0" applyNumberFormat="1" applyFont="1" applyFill="1" applyBorder="1" applyAlignment="1">
      <alignment horizontal="center" vertical="center"/>
    </xf>
    <xf numFmtId="165" fontId="4" fillId="4" borderId="8" xfId="4" applyNumberFormat="1" applyFont="1" applyFill="1" applyBorder="1" applyAlignment="1">
      <alignment horizontal="center" vertical="center"/>
    </xf>
    <xf numFmtId="2" fontId="3" fillId="3" borderId="8" xfId="4" applyNumberFormat="1" applyFont="1" applyFill="1" applyBorder="1" applyAlignment="1">
      <alignment horizontal="center" vertical="center"/>
    </xf>
    <xf numFmtId="165" fontId="3" fillId="3" borderId="8" xfId="4" applyNumberFormat="1" applyFont="1" applyFill="1" applyBorder="1" applyAlignment="1">
      <alignment horizontal="center" vertical="center"/>
    </xf>
    <xf numFmtId="0" fontId="5" fillId="0" borderId="1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43" fontId="0" fillId="0" borderId="1" xfId="0" applyNumberFormat="1" applyBorder="1" applyAlignment="1">
      <alignment horizontal="center"/>
    </xf>
    <xf numFmtId="43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4" applyBorder="1" applyAlignment="1">
      <alignment horizontal="center" vertical="center"/>
    </xf>
    <xf numFmtId="0" fontId="3" fillId="0" borderId="4" xfId="4" applyBorder="1" applyAlignment="1">
      <alignment horizontal="center" vertical="center"/>
    </xf>
    <xf numFmtId="0" fontId="12" fillId="0" borderId="0" xfId="4" applyFont="1" applyAlignment="1">
      <alignment horizontal="center"/>
    </xf>
    <xf numFmtId="2" fontId="4" fillId="4" borderId="8" xfId="4" applyNumberFormat="1" applyFont="1" applyFill="1" applyBorder="1" applyAlignment="1">
      <alignment horizontal="center" vertical="center"/>
    </xf>
    <xf numFmtId="0" fontId="10" fillId="0" borderId="8" xfId="4" applyFont="1" applyBorder="1" applyAlignment="1">
      <alignment horizontal="right" vertical="center"/>
    </xf>
    <xf numFmtId="0" fontId="12" fillId="3" borderId="0" xfId="4" applyFont="1" applyFill="1" applyAlignment="1">
      <alignment horizontal="center"/>
    </xf>
    <xf numFmtId="0" fontId="4" fillId="4" borderId="8" xfId="4" applyFont="1" applyFill="1" applyBorder="1" applyAlignment="1">
      <alignment horizontal="center" vertical="center"/>
    </xf>
    <xf numFmtId="0" fontId="3" fillId="3" borderId="8" xfId="4" applyFill="1" applyBorder="1" applyAlignment="1">
      <alignment horizontal="center" vertical="center"/>
    </xf>
    <xf numFmtId="0" fontId="6" fillId="4" borderId="8" xfId="4" applyFont="1" applyFill="1" applyBorder="1" applyAlignment="1">
      <alignment horizontal="center" vertical="center"/>
    </xf>
    <xf numFmtId="0" fontId="4" fillId="0" borderId="8" xfId="4" applyFont="1" applyBorder="1" applyAlignment="1">
      <alignment horizontal="left" vertical="center" wrapText="1"/>
    </xf>
    <xf numFmtId="0" fontId="4" fillId="0" borderId="8" xfId="4" applyFont="1" applyBorder="1" applyAlignment="1">
      <alignment horizontal="left" vertical="center"/>
    </xf>
    <xf numFmtId="0" fontId="3" fillId="0" borderId="8" xfId="4" applyBorder="1" applyAlignment="1">
      <alignment horizontal="left" vertical="center" wrapText="1"/>
    </xf>
    <xf numFmtId="0" fontId="3" fillId="0" borderId="8" xfId="4" applyBorder="1" applyAlignment="1">
      <alignment horizontal="left" vertical="center"/>
    </xf>
  </cellXfs>
  <cellStyles count="12">
    <cellStyle name="Normal" xfId="0" builtinId="0"/>
    <cellStyle name="Normal 2" xfId="2" xr:uid="{00000000-0005-0000-0000-000001000000}"/>
    <cellStyle name="Normal 2 2" xfId="4" xr:uid="{00000000-0005-0000-0000-000002000000}"/>
    <cellStyle name="Normal 2 3" xfId="9" xr:uid="{00000000-0005-0000-0000-000003000000}"/>
    <cellStyle name="Normal 3" xfId="7" xr:uid="{00000000-0005-0000-0000-000004000000}"/>
    <cellStyle name="Porcentagem 2" xfId="6" xr:uid="{00000000-0005-0000-0000-000006000000}"/>
    <cellStyle name="Separador de milhares 2" xfId="3" xr:uid="{00000000-0005-0000-0000-000008000000}"/>
    <cellStyle name="Separador de milhares 2 2" xfId="5" xr:uid="{00000000-0005-0000-0000-000009000000}"/>
    <cellStyle name="Separador de milhares 2 3" xfId="10" xr:uid="{00000000-0005-0000-0000-00000A000000}"/>
    <cellStyle name="Separador de milhares 3" xfId="8" xr:uid="{00000000-0005-0000-0000-00000B000000}"/>
    <cellStyle name="Vírgula" xfId="1" builtinId="3"/>
    <cellStyle name="Vírgula 4" xfId="11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0</xdr:row>
          <xdr:rowOff>0</xdr:rowOff>
        </xdr:from>
        <xdr:to>
          <xdr:col>1</xdr:col>
          <xdr:colOff>762000</xdr:colOff>
          <xdr:row>0</xdr:row>
          <xdr:rowOff>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0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</xdr:row>
          <xdr:rowOff>85725</xdr:rowOff>
        </xdr:from>
        <xdr:to>
          <xdr:col>1</xdr:col>
          <xdr:colOff>723900</xdr:colOff>
          <xdr:row>1</xdr:row>
          <xdr:rowOff>771525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0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0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0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0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0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43" name="Object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0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0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0</xdr:row>
          <xdr:rowOff>0</xdr:rowOff>
        </xdr:from>
        <xdr:to>
          <xdr:col>1</xdr:col>
          <xdr:colOff>762000</xdr:colOff>
          <xdr:row>0</xdr:row>
          <xdr:rowOff>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0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0</xdr:rowOff>
        </xdr:from>
        <xdr:to>
          <xdr:col>1</xdr:col>
          <xdr:colOff>723900</xdr:colOff>
          <xdr:row>11</xdr:row>
          <xdr:rowOff>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0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</xdr:row>
          <xdr:rowOff>85725</xdr:rowOff>
        </xdr:from>
        <xdr:to>
          <xdr:col>14</xdr:col>
          <xdr:colOff>0</xdr:colOff>
          <xdr:row>1</xdr:row>
          <xdr:rowOff>771525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0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11</xdr:row>
          <xdr:rowOff>0</xdr:rowOff>
        </xdr:from>
        <xdr:to>
          <xdr:col>14</xdr:col>
          <xdr:colOff>0</xdr:colOff>
          <xdr:row>11</xdr:row>
          <xdr:rowOff>0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0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11</xdr:row>
          <xdr:rowOff>0</xdr:rowOff>
        </xdr:from>
        <xdr:to>
          <xdr:col>14</xdr:col>
          <xdr:colOff>0</xdr:colOff>
          <xdr:row>11</xdr:row>
          <xdr:rowOff>0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0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11</xdr:row>
          <xdr:rowOff>0</xdr:rowOff>
        </xdr:from>
        <xdr:to>
          <xdr:col>14</xdr:col>
          <xdr:colOff>0</xdr:colOff>
          <xdr:row>11</xdr:row>
          <xdr:rowOff>0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0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13</xdr:row>
          <xdr:rowOff>85725</xdr:rowOff>
        </xdr:from>
        <xdr:to>
          <xdr:col>1</xdr:col>
          <xdr:colOff>723900</xdr:colOff>
          <xdr:row>13</xdr:row>
          <xdr:rowOff>771525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0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1</xdr:col>
          <xdr:colOff>723900</xdr:colOff>
          <xdr:row>25</xdr:row>
          <xdr:rowOff>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0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13</xdr:row>
          <xdr:rowOff>85725</xdr:rowOff>
        </xdr:from>
        <xdr:to>
          <xdr:col>14</xdr:col>
          <xdr:colOff>0</xdr:colOff>
          <xdr:row>13</xdr:row>
          <xdr:rowOff>771525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0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25</xdr:row>
          <xdr:rowOff>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0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25</xdr:row>
          <xdr:rowOff>0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0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25</xdr:row>
          <xdr:rowOff>0</xdr:rowOff>
        </xdr:to>
        <xdr:sp macro="" textlink="">
          <xdr:nvSpPr>
            <xdr:cNvPr id="14356" name="Object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0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27</xdr:row>
          <xdr:rowOff>85725</xdr:rowOff>
        </xdr:from>
        <xdr:to>
          <xdr:col>1</xdr:col>
          <xdr:colOff>723900</xdr:colOff>
          <xdr:row>27</xdr:row>
          <xdr:rowOff>771525</xdr:rowOff>
        </xdr:to>
        <xdr:sp macro="" textlink="">
          <xdr:nvSpPr>
            <xdr:cNvPr id="14357" name="Object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0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38</xdr:row>
          <xdr:rowOff>0</xdr:rowOff>
        </xdr:from>
        <xdr:to>
          <xdr:col>1</xdr:col>
          <xdr:colOff>723900</xdr:colOff>
          <xdr:row>38</xdr:row>
          <xdr:rowOff>0</xdr:rowOff>
        </xdr:to>
        <xdr:sp macro="" textlink="">
          <xdr:nvSpPr>
            <xdr:cNvPr id="14358" name="Object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0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27</xdr:row>
          <xdr:rowOff>85725</xdr:rowOff>
        </xdr:from>
        <xdr:to>
          <xdr:col>14</xdr:col>
          <xdr:colOff>0</xdr:colOff>
          <xdr:row>27</xdr:row>
          <xdr:rowOff>771525</xdr:rowOff>
        </xdr:to>
        <xdr:sp macro="" textlink="">
          <xdr:nvSpPr>
            <xdr:cNvPr id="14359" name="Object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0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38</xdr:row>
          <xdr:rowOff>0</xdr:rowOff>
        </xdr:from>
        <xdr:to>
          <xdr:col>14</xdr:col>
          <xdr:colOff>0</xdr:colOff>
          <xdr:row>38</xdr:row>
          <xdr:rowOff>0</xdr:rowOff>
        </xdr:to>
        <xdr:sp macro="" textlink="">
          <xdr:nvSpPr>
            <xdr:cNvPr id="14360" name="Object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0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38</xdr:row>
          <xdr:rowOff>0</xdr:rowOff>
        </xdr:from>
        <xdr:to>
          <xdr:col>14</xdr:col>
          <xdr:colOff>0</xdr:colOff>
          <xdr:row>38</xdr:row>
          <xdr:rowOff>0</xdr:rowOff>
        </xdr:to>
        <xdr:sp macro="" textlink="">
          <xdr:nvSpPr>
            <xdr:cNvPr id="14361" name="Object 25" hidden="1">
              <a:extLst>
                <a:ext uri="{63B3BB69-23CF-44E3-9099-C40C66FF867C}">
                  <a14:compatExt spid="_x0000_s14361"/>
                </a:ext>
                <a:ext uri="{FF2B5EF4-FFF2-40B4-BE49-F238E27FC236}">
                  <a16:creationId xmlns:a16="http://schemas.microsoft.com/office/drawing/2014/main" id="{00000000-0008-0000-0000-00001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38</xdr:row>
          <xdr:rowOff>0</xdr:rowOff>
        </xdr:from>
        <xdr:to>
          <xdr:col>14</xdr:col>
          <xdr:colOff>0</xdr:colOff>
          <xdr:row>38</xdr:row>
          <xdr:rowOff>0</xdr:rowOff>
        </xdr:to>
        <xdr:sp macro="" textlink="">
          <xdr:nvSpPr>
            <xdr:cNvPr id="14362" name="Object 26" hidden="1">
              <a:extLst>
                <a:ext uri="{63B3BB69-23CF-44E3-9099-C40C66FF867C}">
                  <a14:compatExt spid="_x0000_s14362"/>
                </a:ext>
                <a:ext uri="{FF2B5EF4-FFF2-40B4-BE49-F238E27FC236}">
                  <a16:creationId xmlns:a16="http://schemas.microsoft.com/office/drawing/2014/main" id="{00000000-0008-0000-0000-00001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40</xdr:row>
          <xdr:rowOff>85725</xdr:rowOff>
        </xdr:from>
        <xdr:to>
          <xdr:col>1</xdr:col>
          <xdr:colOff>561975</xdr:colOff>
          <xdr:row>40</xdr:row>
          <xdr:rowOff>600075</xdr:rowOff>
        </xdr:to>
        <xdr:sp macro="" textlink="">
          <xdr:nvSpPr>
            <xdr:cNvPr id="14363" name="Object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0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40</xdr:row>
          <xdr:rowOff>76200</xdr:rowOff>
        </xdr:from>
        <xdr:to>
          <xdr:col>14</xdr:col>
          <xdr:colOff>0</xdr:colOff>
          <xdr:row>40</xdr:row>
          <xdr:rowOff>657225</xdr:rowOff>
        </xdr:to>
        <xdr:sp macro="" textlink="">
          <xdr:nvSpPr>
            <xdr:cNvPr id="14364" name="Object 28" hidden="1">
              <a:extLst>
                <a:ext uri="{63B3BB69-23CF-44E3-9099-C40C66FF867C}">
                  <a14:compatExt spid="_x0000_s14364"/>
                </a:ext>
                <a:ext uri="{FF2B5EF4-FFF2-40B4-BE49-F238E27FC236}">
                  <a16:creationId xmlns:a16="http://schemas.microsoft.com/office/drawing/2014/main" id="{00000000-0008-0000-0000-00001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628651</xdr:colOff>
      <xdr:row>0</xdr:row>
      <xdr:rowOff>28576</xdr:rowOff>
    </xdr:from>
    <xdr:to>
      <xdr:col>7</xdr:col>
      <xdr:colOff>1114425</xdr:colOff>
      <xdr:row>1</xdr:row>
      <xdr:rowOff>609600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33676" y="228601"/>
          <a:ext cx="6610349" cy="100012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438150</xdr:colOff>
          <xdr:row>0</xdr:row>
          <xdr:rowOff>66675</xdr:rowOff>
        </xdr:from>
        <xdr:to>
          <xdr:col>2</xdr:col>
          <xdr:colOff>161925</xdr:colOff>
          <xdr:row>1</xdr:row>
          <xdr:rowOff>714375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628651</xdr:colOff>
      <xdr:row>0</xdr:row>
      <xdr:rowOff>28576</xdr:rowOff>
    </xdr:from>
    <xdr:to>
      <xdr:col>7</xdr:col>
      <xdr:colOff>1114425</xdr:colOff>
      <xdr:row>1</xdr:row>
      <xdr:rowOff>609600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24076" y="28576"/>
          <a:ext cx="6610349" cy="100012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438150</xdr:colOff>
          <xdr:row>0</xdr:row>
          <xdr:rowOff>66675</xdr:rowOff>
        </xdr:from>
        <xdr:to>
          <xdr:col>2</xdr:col>
          <xdr:colOff>161925</xdr:colOff>
          <xdr:row>1</xdr:row>
          <xdr:rowOff>714375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4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628651</xdr:colOff>
      <xdr:row>0</xdr:row>
      <xdr:rowOff>28576</xdr:rowOff>
    </xdr:from>
    <xdr:to>
      <xdr:col>7</xdr:col>
      <xdr:colOff>1114425</xdr:colOff>
      <xdr:row>1</xdr:row>
      <xdr:rowOff>609600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24076" y="28576"/>
          <a:ext cx="6610349" cy="100012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438150</xdr:colOff>
          <xdr:row>0</xdr:row>
          <xdr:rowOff>66675</xdr:rowOff>
        </xdr:from>
        <xdr:to>
          <xdr:col>2</xdr:col>
          <xdr:colOff>161925</xdr:colOff>
          <xdr:row>1</xdr:row>
          <xdr:rowOff>714375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5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9.bin"/><Relationship Id="rId18" Type="http://schemas.openxmlformats.org/officeDocument/2006/relationships/oleObject" Target="../embeddings/oleObject14.bin"/><Relationship Id="rId26" Type="http://schemas.openxmlformats.org/officeDocument/2006/relationships/oleObject" Target="../embeddings/oleObject22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7.bin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17" Type="http://schemas.openxmlformats.org/officeDocument/2006/relationships/oleObject" Target="../embeddings/oleObject13.bin"/><Relationship Id="rId25" Type="http://schemas.openxmlformats.org/officeDocument/2006/relationships/oleObject" Target="../embeddings/oleObject21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2.bin"/><Relationship Id="rId20" Type="http://schemas.openxmlformats.org/officeDocument/2006/relationships/oleObject" Target="../embeddings/oleObject16.bin"/><Relationship Id="rId29" Type="http://schemas.openxmlformats.org/officeDocument/2006/relationships/oleObject" Target="../embeddings/oleObject25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24" Type="http://schemas.openxmlformats.org/officeDocument/2006/relationships/oleObject" Target="../embeddings/oleObject20.bin"/><Relationship Id="rId32" Type="http://schemas.openxmlformats.org/officeDocument/2006/relationships/oleObject" Target="../embeddings/oleObject28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11.bin"/><Relationship Id="rId23" Type="http://schemas.openxmlformats.org/officeDocument/2006/relationships/oleObject" Target="../embeddings/oleObject19.bin"/><Relationship Id="rId28" Type="http://schemas.openxmlformats.org/officeDocument/2006/relationships/oleObject" Target="../embeddings/oleObject24.bin"/><Relationship Id="rId10" Type="http://schemas.openxmlformats.org/officeDocument/2006/relationships/oleObject" Target="../embeddings/oleObject6.bin"/><Relationship Id="rId19" Type="http://schemas.openxmlformats.org/officeDocument/2006/relationships/oleObject" Target="../embeddings/oleObject15.bin"/><Relationship Id="rId31" Type="http://schemas.openxmlformats.org/officeDocument/2006/relationships/oleObject" Target="../embeddings/oleObject2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10.bin"/><Relationship Id="rId22" Type="http://schemas.openxmlformats.org/officeDocument/2006/relationships/oleObject" Target="../embeddings/oleObject18.bin"/><Relationship Id="rId27" Type="http://schemas.openxmlformats.org/officeDocument/2006/relationships/oleObject" Target="../embeddings/oleObject23.bin"/><Relationship Id="rId30" Type="http://schemas.openxmlformats.org/officeDocument/2006/relationships/oleObject" Target="../embeddings/oleObject2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opLeftCell="A14" zoomScale="89" zoomScaleNormal="89" workbookViewId="0">
      <selection activeCell="W12" sqref="W12"/>
    </sheetView>
  </sheetViews>
  <sheetFormatPr defaultRowHeight="15" x14ac:dyDescent="0.25"/>
  <cols>
    <col min="1" max="1" width="8" style="1" customWidth="1"/>
    <col min="2" max="2" width="12.42578125" style="1" customWidth="1"/>
    <col min="3" max="4" width="9.140625" style="1"/>
    <col min="5" max="5" width="13.5703125" style="1" customWidth="1"/>
    <col min="6" max="6" width="9.140625" style="1"/>
    <col min="7" max="7" width="9.5703125" style="1" bestFit="1" customWidth="1"/>
    <col min="8" max="8" width="9.140625" style="1"/>
    <col min="9" max="9" width="12.28515625" style="1" customWidth="1"/>
    <col min="10" max="10" width="9.140625" style="1"/>
    <col min="11" max="11" width="10.85546875" style="1" customWidth="1"/>
    <col min="12" max="12" width="9.140625" style="1"/>
    <col min="13" max="13" width="9.5703125" style="1" bestFit="1" customWidth="1"/>
    <col min="14" max="14" width="8.7109375" style="1" customWidth="1"/>
    <col min="15" max="16384" width="9.140625" style="1"/>
  </cols>
  <sheetData>
    <row r="1" spans="2:10" ht="15.75" thickBot="1" x14ac:dyDescent="0.3"/>
    <row r="2" spans="2:10" ht="69" customHeight="1" thickBot="1" x14ac:dyDescent="0.3">
      <c r="B2" s="2"/>
      <c r="C2" s="93" t="s">
        <v>1</v>
      </c>
      <c r="D2" s="94"/>
      <c r="E2" s="94"/>
      <c r="F2" s="94"/>
      <c r="G2" s="94"/>
      <c r="H2" s="94"/>
      <c r="I2" s="94"/>
      <c r="J2" s="95"/>
    </row>
    <row r="3" spans="2:10" ht="15.75" thickBot="1" x14ac:dyDescent="0.3">
      <c r="B3" s="96" t="s">
        <v>2</v>
      </c>
      <c r="C3" s="97"/>
      <c r="D3" s="97"/>
      <c r="E3" s="97"/>
      <c r="F3" s="97"/>
      <c r="G3" s="97"/>
      <c r="H3" s="97"/>
      <c r="I3" s="97"/>
      <c r="J3" s="98"/>
    </row>
    <row r="4" spans="2:10" ht="15.75" thickBot="1" x14ac:dyDescent="0.3">
      <c r="B4" s="3" t="s">
        <v>63</v>
      </c>
      <c r="C4" s="4"/>
      <c r="D4" s="4"/>
      <c r="E4" s="4"/>
      <c r="F4" s="4"/>
      <c r="G4" s="4"/>
      <c r="H4" s="4"/>
      <c r="I4" s="4"/>
      <c r="J4" s="5"/>
    </row>
    <row r="5" spans="2:10" ht="15.75" thickBot="1" x14ac:dyDescent="0.3">
      <c r="B5" s="19"/>
      <c r="C5" s="20"/>
      <c r="D5" s="20"/>
      <c r="E5" s="20"/>
      <c r="F5" s="20"/>
      <c r="G5" s="20"/>
      <c r="H5" s="20"/>
      <c r="I5" s="20"/>
      <c r="J5" s="21"/>
    </row>
    <row r="6" spans="2:10" ht="51" customHeight="1" thickBot="1" x14ac:dyDescent="0.3">
      <c r="B6" s="6" t="s">
        <v>3</v>
      </c>
      <c r="C6" s="7" t="s">
        <v>4</v>
      </c>
      <c r="D6" s="7" t="s">
        <v>12</v>
      </c>
      <c r="E6" s="7" t="s">
        <v>5</v>
      </c>
      <c r="F6" s="6"/>
      <c r="G6" s="6" t="s">
        <v>6</v>
      </c>
      <c r="H6" s="6"/>
      <c r="I6" s="17" t="s">
        <v>0</v>
      </c>
      <c r="J6" s="18"/>
    </row>
    <row r="7" spans="2:10" ht="15.75" thickBot="1" x14ac:dyDescent="0.3">
      <c r="B7" s="8">
        <v>0</v>
      </c>
      <c r="C7" s="9">
        <v>5.2</v>
      </c>
      <c r="D7" s="9">
        <v>0.6</v>
      </c>
      <c r="E7" s="9">
        <f>C7-D7</f>
        <v>4.6000000000000005</v>
      </c>
      <c r="F7" s="8" t="s">
        <v>7</v>
      </c>
      <c r="G7" s="10"/>
      <c r="H7" s="11"/>
      <c r="I7" s="12"/>
      <c r="J7" s="13"/>
    </row>
    <row r="8" spans="2:10" ht="20.25" customHeight="1" thickBot="1" x14ac:dyDescent="0.3">
      <c r="B8" s="8">
        <v>1</v>
      </c>
      <c r="C8" s="9">
        <v>3</v>
      </c>
      <c r="D8" s="9">
        <v>0.6</v>
      </c>
      <c r="E8" s="9">
        <f t="shared" ref="E8:E10" si="0">C8-D8</f>
        <v>2.4</v>
      </c>
      <c r="F8" s="8" t="s">
        <v>7</v>
      </c>
      <c r="G8" s="10">
        <v>20</v>
      </c>
      <c r="H8" s="11" t="s">
        <v>8</v>
      </c>
      <c r="I8" s="12">
        <f t="shared" ref="I8:I10" si="1">(E8+E7)/2*G8</f>
        <v>70</v>
      </c>
      <c r="J8" s="13" t="s">
        <v>9</v>
      </c>
    </row>
    <row r="9" spans="2:10" ht="19.5" customHeight="1" thickBot="1" x14ac:dyDescent="0.3">
      <c r="B9" s="8">
        <v>2</v>
      </c>
      <c r="C9" s="9">
        <v>3</v>
      </c>
      <c r="D9" s="9">
        <v>0.6</v>
      </c>
      <c r="E9" s="9">
        <f t="shared" si="0"/>
        <v>2.4</v>
      </c>
      <c r="F9" s="8" t="s">
        <v>7</v>
      </c>
      <c r="G9" s="10">
        <v>20</v>
      </c>
      <c r="H9" s="11" t="s">
        <v>8</v>
      </c>
      <c r="I9" s="12">
        <f t="shared" si="1"/>
        <v>48</v>
      </c>
      <c r="J9" s="13" t="s">
        <v>9</v>
      </c>
    </row>
    <row r="10" spans="2:10" ht="15.75" thickBot="1" x14ac:dyDescent="0.3">
      <c r="B10" s="8" t="s">
        <v>62</v>
      </c>
      <c r="C10" s="9">
        <v>2.97</v>
      </c>
      <c r="D10" s="9">
        <v>0.6</v>
      </c>
      <c r="E10" s="9">
        <f t="shared" si="0"/>
        <v>2.37</v>
      </c>
      <c r="F10" s="8" t="s">
        <v>7</v>
      </c>
      <c r="G10" s="10">
        <v>11</v>
      </c>
      <c r="H10" s="11" t="s">
        <v>8</v>
      </c>
      <c r="I10" s="12">
        <f t="shared" si="1"/>
        <v>26.234999999999999</v>
      </c>
      <c r="J10" s="13" t="s">
        <v>9</v>
      </c>
    </row>
    <row r="11" spans="2:10" ht="15.75" thickBot="1" x14ac:dyDescent="0.3">
      <c r="B11" s="8"/>
      <c r="C11" s="14"/>
      <c r="D11" s="9"/>
      <c r="E11" s="99" t="s">
        <v>10</v>
      </c>
      <c r="F11" s="100"/>
      <c r="G11" s="23">
        <f>SUM(G8:G10)*2</f>
        <v>102</v>
      </c>
      <c r="H11" s="16" t="s">
        <v>11</v>
      </c>
      <c r="I11" s="22">
        <f>SUM(I8:I10)</f>
        <v>144.23500000000001</v>
      </c>
      <c r="J11" s="13" t="s">
        <v>9</v>
      </c>
    </row>
    <row r="13" spans="2:10" ht="15.75" thickBot="1" x14ac:dyDescent="0.3"/>
    <row r="14" spans="2:10" ht="60" customHeight="1" thickBot="1" x14ac:dyDescent="0.3">
      <c r="B14" s="2"/>
      <c r="C14" s="93" t="s">
        <v>1</v>
      </c>
      <c r="D14" s="94"/>
      <c r="E14" s="94"/>
      <c r="F14" s="94"/>
      <c r="G14" s="94"/>
      <c r="H14" s="94"/>
      <c r="I14" s="94"/>
      <c r="J14" s="95"/>
    </row>
    <row r="15" spans="2:10" ht="15.75" thickBot="1" x14ac:dyDescent="0.3">
      <c r="B15" s="96" t="s">
        <v>2</v>
      </c>
      <c r="C15" s="97"/>
      <c r="D15" s="97"/>
      <c r="E15" s="97"/>
      <c r="F15" s="97"/>
      <c r="G15" s="97"/>
      <c r="H15" s="97"/>
      <c r="I15" s="97"/>
      <c r="J15" s="98"/>
    </row>
    <row r="16" spans="2:10" ht="15.75" thickBot="1" x14ac:dyDescent="0.3">
      <c r="B16" s="3" t="s">
        <v>64</v>
      </c>
      <c r="C16" s="4"/>
      <c r="D16" s="4"/>
      <c r="E16" s="4"/>
      <c r="F16" s="4"/>
      <c r="G16" s="4"/>
      <c r="H16" s="4"/>
      <c r="I16" s="4"/>
      <c r="J16" s="5"/>
    </row>
    <row r="17" spans="2:10" ht="15.75" thickBot="1" x14ac:dyDescent="0.3">
      <c r="B17" s="19"/>
      <c r="C17" s="20"/>
      <c r="D17" s="20"/>
      <c r="E17" s="20"/>
      <c r="F17" s="20"/>
      <c r="G17" s="20"/>
      <c r="H17" s="20"/>
      <c r="I17" s="20"/>
      <c r="J17" s="21"/>
    </row>
    <row r="18" spans="2:10" ht="30.75" thickBot="1" x14ac:dyDescent="0.3">
      <c r="B18" s="6" t="s">
        <v>3</v>
      </c>
      <c r="C18" s="7" t="s">
        <v>4</v>
      </c>
      <c r="D18" s="7" t="s">
        <v>12</v>
      </c>
      <c r="E18" s="7" t="s">
        <v>5</v>
      </c>
      <c r="F18" s="6"/>
      <c r="G18" s="6" t="s">
        <v>6</v>
      </c>
      <c r="H18" s="6"/>
      <c r="I18" s="17" t="s">
        <v>0</v>
      </c>
      <c r="J18" s="18"/>
    </row>
    <row r="19" spans="2:10" ht="15.75" thickBot="1" x14ac:dyDescent="0.3">
      <c r="B19" s="8">
        <v>0</v>
      </c>
      <c r="C19" s="9">
        <v>7.2</v>
      </c>
      <c r="D19" s="9">
        <v>0.6</v>
      </c>
      <c r="E19" s="9">
        <f>C19-D19</f>
        <v>6.6000000000000005</v>
      </c>
      <c r="F19" s="8" t="s">
        <v>7</v>
      </c>
      <c r="G19" s="10"/>
      <c r="H19" s="11"/>
      <c r="I19" s="12"/>
      <c r="J19" s="13"/>
    </row>
    <row r="20" spans="2:10" ht="15.75" thickBot="1" x14ac:dyDescent="0.3">
      <c r="B20" s="8" t="s">
        <v>68</v>
      </c>
      <c r="C20" s="9">
        <v>2.6</v>
      </c>
      <c r="D20" s="9">
        <v>0.6</v>
      </c>
      <c r="E20" s="9">
        <f t="shared" ref="E20:E24" si="2">C20-D20</f>
        <v>2</v>
      </c>
      <c r="F20" s="8"/>
      <c r="G20" s="10">
        <v>8</v>
      </c>
      <c r="H20" s="11" t="s">
        <v>8</v>
      </c>
      <c r="I20" s="12">
        <f>(E20+E19)/2*G20</f>
        <v>34.400000000000006</v>
      </c>
      <c r="J20" s="13" t="s">
        <v>9</v>
      </c>
    </row>
    <row r="21" spans="2:10" ht="15.75" thickBot="1" x14ac:dyDescent="0.3">
      <c r="B21" s="8">
        <v>1</v>
      </c>
      <c r="C21" s="9">
        <v>2.7</v>
      </c>
      <c r="D21" s="9">
        <v>0.6</v>
      </c>
      <c r="E21" s="9">
        <f t="shared" si="2"/>
        <v>2.1</v>
      </c>
      <c r="F21" s="8" t="s">
        <v>7</v>
      </c>
      <c r="G21" s="10">
        <v>12</v>
      </c>
      <c r="H21" s="11" t="s">
        <v>8</v>
      </c>
      <c r="I21" s="12">
        <f t="shared" ref="I21:I24" si="3">(E21+E20)/2*G21</f>
        <v>24.599999999999998</v>
      </c>
      <c r="J21" s="13" t="s">
        <v>9</v>
      </c>
    </row>
    <row r="22" spans="2:10" ht="15.75" thickBot="1" x14ac:dyDescent="0.3">
      <c r="B22" s="8">
        <v>2</v>
      </c>
      <c r="C22" s="9">
        <v>4.1500000000000004</v>
      </c>
      <c r="D22" s="9">
        <v>0.6</v>
      </c>
      <c r="E22" s="9">
        <f t="shared" si="2"/>
        <v>3.5500000000000003</v>
      </c>
      <c r="F22" s="8" t="s">
        <v>7</v>
      </c>
      <c r="G22" s="10">
        <v>20</v>
      </c>
      <c r="H22" s="11" t="s">
        <v>8</v>
      </c>
      <c r="I22" s="12">
        <f t="shared" si="3"/>
        <v>56.5</v>
      </c>
      <c r="J22" s="13" t="s">
        <v>9</v>
      </c>
    </row>
    <row r="23" spans="2:10" ht="15.75" thickBot="1" x14ac:dyDescent="0.3">
      <c r="B23" s="8">
        <v>3</v>
      </c>
      <c r="C23" s="9">
        <v>2.65</v>
      </c>
      <c r="D23" s="9">
        <v>0.6</v>
      </c>
      <c r="E23" s="9">
        <f t="shared" si="2"/>
        <v>2.0499999999999998</v>
      </c>
      <c r="F23" s="8"/>
      <c r="G23" s="10">
        <v>20</v>
      </c>
      <c r="H23" s="11" t="s">
        <v>8</v>
      </c>
      <c r="I23" s="12">
        <f t="shared" si="3"/>
        <v>56</v>
      </c>
      <c r="J23" s="13" t="s">
        <v>9</v>
      </c>
    </row>
    <row r="24" spans="2:10" ht="15.75" thickBot="1" x14ac:dyDescent="0.3">
      <c r="B24" s="8">
        <v>4</v>
      </c>
      <c r="C24" s="9">
        <v>2.8</v>
      </c>
      <c r="D24" s="9">
        <v>0.6</v>
      </c>
      <c r="E24" s="9">
        <f t="shared" si="2"/>
        <v>2.1999999999999997</v>
      </c>
      <c r="F24" s="8" t="s">
        <v>7</v>
      </c>
      <c r="G24" s="10">
        <v>20</v>
      </c>
      <c r="H24" s="11" t="s">
        <v>8</v>
      </c>
      <c r="I24" s="12">
        <f t="shared" si="3"/>
        <v>42.5</v>
      </c>
      <c r="J24" s="13" t="s">
        <v>9</v>
      </c>
    </row>
    <row r="25" spans="2:10" ht="15.75" thickBot="1" x14ac:dyDescent="0.3">
      <c r="B25" s="8"/>
      <c r="C25" s="14"/>
      <c r="D25" s="9"/>
      <c r="E25" s="99" t="s">
        <v>10</v>
      </c>
      <c r="F25" s="100"/>
      <c r="G25" s="23">
        <f>SUM(G21:G24)*2</f>
        <v>144</v>
      </c>
      <c r="H25" s="16" t="s">
        <v>11</v>
      </c>
      <c r="I25" s="22">
        <f>SUM(I20:I24)</f>
        <v>214</v>
      </c>
      <c r="J25" s="13" t="s">
        <v>9</v>
      </c>
    </row>
    <row r="27" spans="2:10" ht="15.75" thickBot="1" x14ac:dyDescent="0.3"/>
    <row r="28" spans="2:10" ht="64.5" customHeight="1" thickBot="1" x14ac:dyDescent="0.3">
      <c r="B28" s="2"/>
      <c r="C28" s="93" t="s">
        <v>1</v>
      </c>
      <c r="D28" s="94"/>
      <c r="E28" s="94"/>
      <c r="F28" s="94"/>
      <c r="G28" s="94"/>
      <c r="H28" s="94"/>
      <c r="I28" s="94"/>
      <c r="J28" s="95"/>
    </row>
    <row r="29" spans="2:10" ht="15.75" thickBot="1" x14ac:dyDescent="0.3">
      <c r="B29" s="96" t="s">
        <v>2</v>
      </c>
      <c r="C29" s="97"/>
      <c r="D29" s="97"/>
      <c r="E29" s="97"/>
      <c r="F29" s="97"/>
      <c r="G29" s="97"/>
      <c r="H29" s="97"/>
      <c r="I29" s="97"/>
      <c r="J29" s="98"/>
    </row>
    <row r="30" spans="2:10" ht="15.75" thickBot="1" x14ac:dyDescent="0.3">
      <c r="B30" s="3" t="s">
        <v>65</v>
      </c>
      <c r="C30" s="4"/>
      <c r="D30" s="4"/>
      <c r="E30" s="4"/>
      <c r="F30" s="4"/>
      <c r="G30" s="4"/>
      <c r="H30" s="4"/>
      <c r="I30" s="4"/>
      <c r="J30" s="5"/>
    </row>
    <row r="31" spans="2:10" ht="15.75" thickBot="1" x14ac:dyDescent="0.3">
      <c r="B31" s="19"/>
      <c r="C31" s="20"/>
      <c r="D31" s="20"/>
      <c r="E31" s="20"/>
      <c r="F31" s="20"/>
      <c r="G31" s="20"/>
      <c r="H31" s="20"/>
      <c r="I31" s="20"/>
      <c r="J31" s="21"/>
    </row>
    <row r="32" spans="2:10" ht="30.75" thickBot="1" x14ac:dyDescent="0.3">
      <c r="B32" s="6" t="s">
        <v>3</v>
      </c>
      <c r="C32" s="7" t="s">
        <v>4</v>
      </c>
      <c r="D32" s="7" t="s">
        <v>12</v>
      </c>
      <c r="E32" s="7" t="s">
        <v>5</v>
      </c>
      <c r="F32" s="6"/>
      <c r="G32" s="6" t="s">
        <v>6</v>
      </c>
      <c r="H32" s="6"/>
      <c r="I32" s="17" t="s">
        <v>0</v>
      </c>
      <c r="J32" s="18"/>
    </row>
    <row r="33" spans="2:10" ht="15.75" thickBot="1" x14ac:dyDescent="0.3">
      <c r="B33" s="8">
        <v>0</v>
      </c>
      <c r="C33" s="9">
        <v>3.7</v>
      </c>
      <c r="D33" s="9">
        <v>0.6</v>
      </c>
      <c r="E33" s="9">
        <f>C33-D33</f>
        <v>3.1</v>
      </c>
      <c r="F33" s="8" t="s">
        <v>7</v>
      </c>
      <c r="G33" s="10"/>
      <c r="H33" s="11"/>
      <c r="I33" s="12"/>
      <c r="J33" s="13"/>
    </row>
    <row r="34" spans="2:10" ht="15.75" thickBot="1" x14ac:dyDescent="0.3">
      <c r="B34" s="8" t="s">
        <v>67</v>
      </c>
      <c r="C34" s="9">
        <v>3.1</v>
      </c>
      <c r="D34" s="9">
        <v>0.6</v>
      </c>
      <c r="E34" s="9">
        <f t="shared" ref="E34:E37" si="4">C34-D34</f>
        <v>2.5</v>
      </c>
      <c r="F34" s="8" t="s">
        <v>7</v>
      </c>
      <c r="G34" s="10">
        <v>10</v>
      </c>
      <c r="H34" s="11" t="s">
        <v>8</v>
      </c>
      <c r="I34" s="12">
        <f t="shared" ref="I34:I37" si="5">(E34+E33)/2*G34</f>
        <v>28</v>
      </c>
      <c r="J34" s="13" t="s">
        <v>9</v>
      </c>
    </row>
    <row r="35" spans="2:10" ht="15.75" thickBot="1" x14ac:dyDescent="0.3">
      <c r="B35" s="8">
        <v>1</v>
      </c>
      <c r="C35" s="9">
        <v>2.2999999999999998</v>
      </c>
      <c r="D35" s="9">
        <v>0.6</v>
      </c>
      <c r="E35" s="9">
        <f t="shared" si="4"/>
        <v>1.6999999999999997</v>
      </c>
      <c r="F35" s="8" t="s">
        <v>7</v>
      </c>
      <c r="G35" s="10">
        <v>10</v>
      </c>
      <c r="H35" s="11" t="s">
        <v>8</v>
      </c>
      <c r="I35" s="12">
        <f t="shared" si="5"/>
        <v>20.999999999999996</v>
      </c>
      <c r="J35" s="13" t="s">
        <v>9</v>
      </c>
    </row>
    <row r="36" spans="2:10" ht="15.75" thickBot="1" x14ac:dyDescent="0.3">
      <c r="B36" s="8">
        <v>2</v>
      </c>
      <c r="C36" s="9">
        <v>2.6</v>
      </c>
      <c r="D36" s="9">
        <v>0.6</v>
      </c>
      <c r="E36" s="9">
        <f t="shared" si="4"/>
        <v>2</v>
      </c>
      <c r="F36" s="8" t="s">
        <v>7</v>
      </c>
      <c r="G36" s="10">
        <v>20</v>
      </c>
      <c r="H36" s="11" t="s">
        <v>8</v>
      </c>
      <c r="I36" s="12">
        <f t="shared" si="5"/>
        <v>37</v>
      </c>
      <c r="J36" s="13" t="s">
        <v>9</v>
      </c>
    </row>
    <row r="37" spans="2:10" ht="15.75" thickBot="1" x14ac:dyDescent="0.3">
      <c r="B37" s="8">
        <v>3</v>
      </c>
      <c r="C37" s="9">
        <v>2.6</v>
      </c>
      <c r="D37" s="9">
        <v>0.6</v>
      </c>
      <c r="E37" s="9">
        <f t="shared" si="4"/>
        <v>2</v>
      </c>
      <c r="F37" s="8" t="s">
        <v>7</v>
      </c>
      <c r="G37" s="10">
        <v>20</v>
      </c>
      <c r="H37" s="11" t="s">
        <v>8</v>
      </c>
      <c r="I37" s="12">
        <f t="shared" si="5"/>
        <v>40</v>
      </c>
      <c r="J37" s="13" t="s">
        <v>9</v>
      </c>
    </row>
    <row r="38" spans="2:10" ht="15.75" thickBot="1" x14ac:dyDescent="0.3">
      <c r="B38" s="8"/>
      <c r="C38" s="14"/>
      <c r="D38" s="9"/>
      <c r="E38" s="99" t="s">
        <v>10</v>
      </c>
      <c r="F38" s="100"/>
      <c r="G38" s="23">
        <f>SUM(G34:G37)*2</f>
        <v>120</v>
      </c>
      <c r="H38" s="16" t="s">
        <v>11</v>
      </c>
      <c r="I38" s="22">
        <f>SUM(I34:I37)</f>
        <v>126</v>
      </c>
      <c r="J38" s="13" t="s">
        <v>9</v>
      </c>
    </row>
    <row r="40" spans="2:10" ht="15.75" thickBot="1" x14ac:dyDescent="0.3"/>
    <row r="41" spans="2:10" ht="54.75" customHeight="1" thickBot="1" x14ac:dyDescent="0.3">
      <c r="B41" s="2"/>
      <c r="C41" s="93" t="s">
        <v>1</v>
      </c>
      <c r="D41" s="94"/>
      <c r="E41" s="94"/>
      <c r="F41" s="94"/>
      <c r="G41" s="94"/>
      <c r="H41" s="94"/>
      <c r="I41" s="94"/>
      <c r="J41" s="95"/>
    </row>
    <row r="42" spans="2:10" ht="15.75" thickBot="1" x14ac:dyDescent="0.3">
      <c r="B42" s="96" t="s">
        <v>2</v>
      </c>
      <c r="C42" s="104"/>
      <c r="D42" s="104"/>
      <c r="E42" s="104"/>
      <c r="F42" s="104"/>
      <c r="G42" s="104"/>
      <c r="H42" s="104"/>
      <c r="I42" s="104"/>
      <c r="J42" s="105"/>
    </row>
    <row r="43" spans="2:10" ht="15.75" thickBot="1" x14ac:dyDescent="0.3">
      <c r="B43" s="3" t="s">
        <v>66</v>
      </c>
      <c r="C43" s="59"/>
      <c r="D43" s="59"/>
      <c r="E43" s="59"/>
      <c r="F43" s="59"/>
      <c r="G43" s="4"/>
      <c r="H43" s="4"/>
      <c r="I43" s="59"/>
      <c r="J43" s="60"/>
    </row>
    <row r="44" spans="2:10" ht="15.75" thickBot="1" x14ac:dyDescent="0.3">
      <c r="B44" s="101"/>
      <c r="C44" s="102"/>
      <c r="D44" s="102"/>
      <c r="E44" s="102"/>
      <c r="F44" s="102"/>
      <c r="G44" s="102"/>
      <c r="H44" s="102"/>
      <c r="I44" s="102"/>
      <c r="J44" s="103"/>
    </row>
    <row r="45" spans="2:10" ht="30.75" thickBot="1" x14ac:dyDescent="0.3">
      <c r="B45" s="6" t="s">
        <v>3</v>
      </c>
      <c r="C45" s="7" t="s">
        <v>4</v>
      </c>
      <c r="D45" s="58"/>
      <c r="E45" s="7" t="s">
        <v>5</v>
      </c>
      <c r="F45" s="6"/>
      <c r="G45" s="6" t="s">
        <v>6</v>
      </c>
      <c r="H45" s="6"/>
      <c r="I45" s="17" t="s">
        <v>0</v>
      </c>
      <c r="J45" s="18"/>
    </row>
    <row r="46" spans="2:10" ht="15.75" thickBot="1" x14ac:dyDescent="0.3">
      <c r="B46" s="8">
        <v>0</v>
      </c>
      <c r="C46" s="9">
        <v>4.0999999999999996</v>
      </c>
      <c r="D46" s="9">
        <v>0.6</v>
      </c>
      <c r="E46" s="9">
        <f>C46-D46</f>
        <v>3.4999999999999996</v>
      </c>
      <c r="F46" s="8" t="s">
        <v>7</v>
      </c>
      <c r="G46" s="10"/>
      <c r="H46" s="11"/>
      <c r="I46" s="12"/>
      <c r="J46" s="13"/>
    </row>
    <row r="47" spans="2:10" ht="15.75" thickBot="1" x14ac:dyDescent="0.3">
      <c r="B47" s="8">
        <v>1</v>
      </c>
      <c r="C47" s="9">
        <v>3.75</v>
      </c>
      <c r="D47" s="9">
        <v>0.6</v>
      </c>
      <c r="E47" s="9">
        <f t="shared" ref="E47:E54" si="6">C47-D47</f>
        <v>3.15</v>
      </c>
      <c r="F47" s="8" t="s">
        <v>7</v>
      </c>
      <c r="G47" s="10">
        <v>10</v>
      </c>
      <c r="H47" s="11" t="s">
        <v>8</v>
      </c>
      <c r="I47" s="12">
        <f>(E47+E46)/2*G47</f>
        <v>33.25</v>
      </c>
      <c r="J47" s="13" t="s">
        <v>9</v>
      </c>
    </row>
    <row r="48" spans="2:10" ht="15.75" thickBot="1" x14ac:dyDescent="0.3">
      <c r="B48" s="8">
        <v>2</v>
      </c>
      <c r="C48" s="9">
        <v>3.6</v>
      </c>
      <c r="D48" s="9">
        <v>0.6</v>
      </c>
      <c r="E48" s="9">
        <f t="shared" si="6"/>
        <v>3</v>
      </c>
      <c r="F48" s="8" t="s">
        <v>7</v>
      </c>
      <c r="G48" s="10">
        <v>10</v>
      </c>
      <c r="H48" s="11" t="s">
        <v>8</v>
      </c>
      <c r="I48" s="12">
        <f t="shared" ref="I48:I54" si="7">(E48+E47)/2*G48</f>
        <v>30.75</v>
      </c>
      <c r="J48" s="13" t="s">
        <v>9</v>
      </c>
    </row>
    <row r="49" spans="2:10" ht="15.75" thickBot="1" x14ac:dyDescent="0.3">
      <c r="B49" s="8">
        <v>3</v>
      </c>
      <c r="C49" s="9">
        <v>3.45</v>
      </c>
      <c r="D49" s="9">
        <v>0.6</v>
      </c>
      <c r="E49" s="9">
        <f t="shared" si="6"/>
        <v>2.85</v>
      </c>
      <c r="F49" s="8" t="s">
        <v>7</v>
      </c>
      <c r="G49" s="10">
        <v>10</v>
      </c>
      <c r="H49" s="11" t="s">
        <v>8</v>
      </c>
      <c r="I49" s="12">
        <f t="shared" si="7"/>
        <v>29.25</v>
      </c>
      <c r="J49" s="13" t="s">
        <v>9</v>
      </c>
    </row>
    <row r="50" spans="2:10" ht="15.75" thickBot="1" x14ac:dyDescent="0.3">
      <c r="B50" s="8">
        <v>4</v>
      </c>
      <c r="C50" s="9">
        <v>3.3</v>
      </c>
      <c r="D50" s="9">
        <v>0.6</v>
      </c>
      <c r="E50" s="9">
        <f t="shared" si="6"/>
        <v>2.6999999999999997</v>
      </c>
      <c r="F50" s="8" t="s">
        <v>7</v>
      </c>
      <c r="G50" s="10">
        <v>10</v>
      </c>
      <c r="H50" s="11" t="s">
        <v>8</v>
      </c>
      <c r="I50" s="12">
        <f t="shared" si="7"/>
        <v>27.75</v>
      </c>
      <c r="J50" s="13" t="s">
        <v>9</v>
      </c>
    </row>
    <row r="51" spans="2:10" ht="15.75" thickBot="1" x14ac:dyDescent="0.3">
      <c r="B51" s="8">
        <v>5</v>
      </c>
      <c r="C51" s="9">
        <v>3.16</v>
      </c>
      <c r="D51" s="9">
        <v>0.6</v>
      </c>
      <c r="E51" s="9">
        <f t="shared" si="6"/>
        <v>2.56</v>
      </c>
      <c r="F51" s="8" t="s">
        <v>7</v>
      </c>
      <c r="G51" s="10">
        <v>10</v>
      </c>
      <c r="H51" s="11" t="s">
        <v>8</v>
      </c>
      <c r="I51" s="12">
        <f t="shared" si="7"/>
        <v>26.299999999999997</v>
      </c>
      <c r="J51" s="13" t="s">
        <v>9</v>
      </c>
    </row>
    <row r="52" spans="2:10" ht="15.75" thickBot="1" x14ac:dyDescent="0.3">
      <c r="B52" s="8">
        <v>6</v>
      </c>
      <c r="C52" s="9">
        <v>2.95</v>
      </c>
      <c r="D52" s="9">
        <v>0.6</v>
      </c>
      <c r="E52" s="9">
        <f t="shared" si="6"/>
        <v>2.35</v>
      </c>
      <c r="F52" s="8" t="s">
        <v>7</v>
      </c>
      <c r="G52" s="10">
        <v>10</v>
      </c>
      <c r="H52" s="11" t="s">
        <v>8</v>
      </c>
      <c r="I52" s="12">
        <f t="shared" si="7"/>
        <v>24.55</v>
      </c>
      <c r="J52" s="13" t="s">
        <v>9</v>
      </c>
    </row>
    <row r="53" spans="2:10" ht="15.75" thickBot="1" x14ac:dyDescent="0.3">
      <c r="B53" s="8">
        <v>7</v>
      </c>
      <c r="C53" s="9">
        <v>2.7</v>
      </c>
      <c r="D53" s="9">
        <v>0.6</v>
      </c>
      <c r="E53" s="9">
        <f t="shared" si="6"/>
        <v>2.1</v>
      </c>
      <c r="F53" s="8" t="s">
        <v>7</v>
      </c>
      <c r="G53" s="10">
        <v>10</v>
      </c>
      <c r="H53" s="11" t="s">
        <v>8</v>
      </c>
      <c r="I53" s="12">
        <f t="shared" si="7"/>
        <v>22.25</v>
      </c>
      <c r="J53" s="13" t="s">
        <v>9</v>
      </c>
    </row>
    <row r="54" spans="2:10" ht="15.75" thickBot="1" x14ac:dyDescent="0.3">
      <c r="B54" s="8">
        <v>8</v>
      </c>
      <c r="C54" s="9">
        <v>2.8</v>
      </c>
      <c r="D54" s="9">
        <v>0.6</v>
      </c>
      <c r="E54" s="9">
        <f t="shared" si="6"/>
        <v>2.1999999999999997</v>
      </c>
      <c r="F54" s="8" t="s">
        <v>7</v>
      </c>
      <c r="G54" s="10">
        <v>4</v>
      </c>
      <c r="H54" s="11" t="s">
        <v>8</v>
      </c>
      <c r="I54" s="12">
        <f t="shared" si="7"/>
        <v>8.6</v>
      </c>
      <c r="J54" s="13" t="s">
        <v>9</v>
      </c>
    </row>
    <row r="55" spans="2:10" ht="15.75" thickBot="1" x14ac:dyDescent="0.3">
      <c r="B55" s="101"/>
      <c r="C55" s="102"/>
      <c r="D55" s="103"/>
      <c r="E55" s="99" t="s">
        <v>10</v>
      </c>
      <c r="F55" s="100"/>
      <c r="G55" s="15">
        <f>SUM(G47:G54)*2</f>
        <v>148</v>
      </c>
      <c r="H55" s="16" t="s">
        <v>11</v>
      </c>
      <c r="I55" s="22">
        <f>SUM(I47:I54)</f>
        <v>202.70000000000002</v>
      </c>
      <c r="J55" s="13" t="s">
        <v>9</v>
      </c>
    </row>
  </sheetData>
  <mergeCells count="14">
    <mergeCell ref="B55:D55"/>
    <mergeCell ref="E55:F55"/>
    <mergeCell ref="B44:J44"/>
    <mergeCell ref="E25:F25"/>
    <mergeCell ref="C41:J41"/>
    <mergeCell ref="B42:J42"/>
    <mergeCell ref="C28:J28"/>
    <mergeCell ref="B29:J29"/>
    <mergeCell ref="E38:F38"/>
    <mergeCell ref="C2:J2"/>
    <mergeCell ref="B3:J3"/>
    <mergeCell ref="E11:F11"/>
    <mergeCell ref="C14:J14"/>
    <mergeCell ref="B15:J15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14337" r:id="rId4">
          <objectPr defaultSize="0" autoPict="0" r:id="rId5">
            <anchor moveWithCells="1" sizeWithCells="1">
              <from>
                <xdr:col>1</xdr:col>
                <xdr:colOff>28575</xdr:colOff>
                <xdr:row>0</xdr:row>
                <xdr:rowOff>0</xdr:rowOff>
              </from>
              <to>
                <xdr:col>1</xdr:col>
                <xdr:colOff>762000</xdr:colOff>
                <xdr:row>0</xdr:row>
                <xdr:rowOff>0</xdr:rowOff>
              </to>
            </anchor>
          </objectPr>
        </oleObject>
      </mc:Choice>
      <mc:Fallback>
        <oleObject progId="PBrush" shapeId="14337" r:id="rId4"/>
      </mc:Fallback>
    </mc:AlternateContent>
    <mc:AlternateContent xmlns:mc="http://schemas.openxmlformats.org/markup-compatibility/2006">
      <mc:Choice Requires="x14">
        <oleObject progId="PBrush" shapeId="14338" r:id="rId6">
          <objectPr defaultSize="0" autoPict="0" r:id="rId5">
            <anchor moveWithCells="1" sizeWithCells="1">
              <from>
                <xdr:col>1</xdr:col>
                <xdr:colOff>95250</xdr:colOff>
                <xdr:row>1</xdr:row>
                <xdr:rowOff>85725</xdr:rowOff>
              </from>
              <to>
                <xdr:col>1</xdr:col>
                <xdr:colOff>723900</xdr:colOff>
                <xdr:row>1</xdr:row>
                <xdr:rowOff>771525</xdr:rowOff>
              </to>
            </anchor>
          </objectPr>
        </oleObject>
      </mc:Choice>
      <mc:Fallback>
        <oleObject progId="PBrush" shapeId="14338" r:id="rId6"/>
      </mc:Fallback>
    </mc:AlternateContent>
    <mc:AlternateContent xmlns:mc="http://schemas.openxmlformats.org/markup-compatibility/2006">
      <mc:Choice Requires="x14">
        <oleObject progId="PBrush" shapeId="14339" r:id="rId7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39" r:id="rId7"/>
      </mc:Fallback>
    </mc:AlternateContent>
    <mc:AlternateContent xmlns:mc="http://schemas.openxmlformats.org/markup-compatibility/2006">
      <mc:Choice Requires="x14">
        <oleObject progId="PBrush" shapeId="14340" r:id="rId8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40" r:id="rId8"/>
      </mc:Fallback>
    </mc:AlternateContent>
    <mc:AlternateContent xmlns:mc="http://schemas.openxmlformats.org/markup-compatibility/2006">
      <mc:Choice Requires="x14">
        <oleObject progId="PBrush" shapeId="14341" r:id="rId9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41" r:id="rId9"/>
      </mc:Fallback>
    </mc:AlternateContent>
    <mc:AlternateContent xmlns:mc="http://schemas.openxmlformats.org/markup-compatibility/2006">
      <mc:Choice Requires="x14">
        <oleObject progId="PBrush" shapeId="14342" r:id="rId10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42" r:id="rId10"/>
      </mc:Fallback>
    </mc:AlternateContent>
    <mc:AlternateContent xmlns:mc="http://schemas.openxmlformats.org/markup-compatibility/2006">
      <mc:Choice Requires="x14">
        <oleObject progId="PBrush" shapeId="14343" r:id="rId11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43" r:id="rId11"/>
      </mc:Fallback>
    </mc:AlternateContent>
    <mc:AlternateContent xmlns:mc="http://schemas.openxmlformats.org/markup-compatibility/2006">
      <mc:Choice Requires="x14">
        <oleObject progId="PBrush" shapeId="14344" r:id="rId12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44" r:id="rId12"/>
      </mc:Fallback>
    </mc:AlternateContent>
    <mc:AlternateContent xmlns:mc="http://schemas.openxmlformats.org/markup-compatibility/2006">
      <mc:Choice Requires="x14">
        <oleObject progId="PBrush" shapeId="14345" r:id="rId13">
          <objectPr defaultSize="0" autoPict="0" r:id="rId5">
            <anchor moveWithCells="1" sizeWithCells="1">
              <from>
                <xdr:col>1</xdr:col>
                <xdr:colOff>28575</xdr:colOff>
                <xdr:row>0</xdr:row>
                <xdr:rowOff>0</xdr:rowOff>
              </from>
              <to>
                <xdr:col>1</xdr:col>
                <xdr:colOff>762000</xdr:colOff>
                <xdr:row>0</xdr:row>
                <xdr:rowOff>0</xdr:rowOff>
              </to>
            </anchor>
          </objectPr>
        </oleObject>
      </mc:Choice>
      <mc:Fallback>
        <oleObject progId="PBrush" shapeId="14345" r:id="rId13"/>
      </mc:Fallback>
    </mc:AlternateContent>
    <mc:AlternateContent xmlns:mc="http://schemas.openxmlformats.org/markup-compatibility/2006">
      <mc:Choice Requires="x14">
        <oleObject progId="PBrush" shapeId="14346" r:id="rId14">
          <objectPr defaultSize="0" autoPict="0" r:id="rId5">
            <anchor moveWithCells="1" sizeWithCells="1">
              <from>
                <xdr:col>1</xdr:col>
                <xdr:colOff>95250</xdr:colOff>
                <xdr:row>11</xdr:row>
                <xdr:rowOff>0</xdr:rowOff>
              </from>
              <to>
                <xdr:col>1</xdr:col>
                <xdr:colOff>723900</xdr:colOff>
                <xdr:row>11</xdr:row>
                <xdr:rowOff>0</xdr:rowOff>
              </to>
            </anchor>
          </objectPr>
        </oleObject>
      </mc:Choice>
      <mc:Fallback>
        <oleObject progId="PBrush" shapeId="14346" r:id="rId14"/>
      </mc:Fallback>
    </mc:AlternateContent>
    <mc:AlternateContent xmlns:mc="http://schemas.openxmlformats.org/markup-compatibility/2006">
      <mc:Choice Requires="x14">
        <oleObject progId="PBrush" shapeId="14347" r:id="rId15">
          <objectPr defaultSize="0" autoPict="0" r:id="rId5">
            <anchor moveWithCells="1" sizeWithCells="1">
              <from>
                <xdr:col>14</xdr:col>
                <xdr:colOff>0</xdr:colOff>
                <xdr:row>1</xdr:row>
                <xdr:rowOff>85725</xdr:rowOff>
              </from>
              <to>
                <xdr:col>14</xdr:col>
                <xdr:colOff>0</xdr:colOff>
                <xdr:row>1</xdr:row>
                <xdr:rowOff>771525</xdr:rowOff>
              </to>
            </anchor>
          </objectPr>
        </oleObject>
      </mc:Choice>
      <mc:Fallback>
        <oleObject progId="PBrush" shapeId="14347" r:id="rId15"/>
      </mc:Fallback>
    </mc:AlternateContent>
    <mc:AlternateContent xmlns:mc="http://schemas.openxmlformats.org/markup-compatibility/2006">
      <mc:Choice Requires="x14">
        <oleObject progId="PBrush" shapeId="14348" r:id="rId16">
          <objectPr defaultSize="0" autoPict="0" r:id="rId5">
            <anchor moveWithCells="1" sizeWithCells="1">
              <from>
                <xdr:col>14</xdr:col>
                <xdr:colOff>0</xdr:colOff>
                <xdr:row>11</xdr:row>
                <xdr:rowOff>0</xdr:rowOff>
              </from>
              <to>
                <xdr:col>14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PBrush" shapeId="14348" r:id="rId16"/>
      </mc:Fallback>
    </mc:AlternateContent>
    <mc:AlternateContent xmlns:mc="http://schemas.openxmlformats.org/markup-compatibility/2006">
      <mc:Choice Requires="x14">
        <oleObject progId="PBrush" shapeId="14349" r:id="rId17">
          <objectPr defaultSize="0" autoPict="0" r:id="rId5">
            <anchor moveWithCells="1" sizeWithCells="1">
              <from>
                <xdr:col>14</xdr:col>
                <xdr:colOff>0</xdr:colOff>
                <xdr:row>11</xdr:row>
                <xdr:rowOff>0</xdr:rowOff>
              </from>
              <to>
                <xdr:col>14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PBrush" shapeId="14349" r:id="rId17"/>
      </mc:Fallback>
    </mc:AlternateContent>
    <mc:AlternateContent xmlns:mc="http://schemas.openxmlformats.org/markup-compatibility/2006">
      <mc:Choice Requires="x14">
        <oleObject progId="PBrush" shapeId="14350" r:id="rId18">
          <objectPr defaultSize="0" autoPict="0" r:id="rId5">
            <anchor moveWithCells="1" sizeWithCells="1">
              <from>
                <xdr:col>14</xdr:col>
                <xdr:colOff>0</xdr:colOff>
                <xdr:row>11</xdr:row>
                <xdr:rowOff>0</xdr:rowOff>
              </from>
              <to>
                <xdr:col>14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PBrush" shapeId="14350" r:id="rId18"/>
      </mc:Fallback>
    </mc:AlternateContent>
    <mc:AlternateContent xmlns:mc="http://schemas.openxmlformats.org/markup-compatibility/2006">
      <mc:Choice Requires="x14">
        <oleObject progId="PBrush" shapeId="14351" r:id="rId19">
          <objectPr defaultSize="0" autoPict="0" r:id="rId5">
            <anchor moveWithCells="1" sizeWithCells="1">
              <from>
                <xdr:col>1</xdr:col>
                <xdr:colOff>95250</xdr:colOff>
                <xdr:row>13</xdr:row>
                <xdr:rowOff>85725</xdr:rowOff>
              </from>
              <to>
                <xdr:col>1</xdr:col>
                <xdr:colOff>723900</xdr:colOff>
                <xdr:row>13</xdr:row>
                <xdr:rowOff>771525</xdr:rowOff>
              </to>
            </anchor>
          </objectPr>
        </oleObject>
      </mc:Choice>
      <mc:Fallback>
        <oleObject progId="PBrush" shapeId="14351" r:id="rId19"/>
      </mc:Fallback>
    </mc:AlternateContent>
    <mc:AlternateContent xmlns:mc="http://schemas.openxmlformats.org/markup-compatibility/2006">
      <mc:Choice Requires="x14">
        <oleObject progId="PBrush" shapeId="14352" r:id="rId20">
          <objectPr defaultSize="0" autoPict="0" r:id="rId5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1</xdr:col>
                <xdr:colOff>723900</xdr:colOff>
                <xdr:row>25</xdr:row>
                <xdr:rowOff>0</xdr:rowOff>
              </to>
            </anchor>
          </objectPr>
        </oleObject>
      </mc:Choice>
      <mc:Fallback>
        <oleObject progId="PBrush" shapeId="14352" r:id="rId20"/>
      </mc:Fallback>
    </mc:AlternateContent>
    <mc:AlternateContent xmlns:mc="http://schemas.openxmlformats.org/markup-compatibility/2006">
      <mc:Choice Requires="x14">
        <oleObject progId="PBrush" shapeId="14353" r:id="rId21">
          <objectPr defaultSize="0" autoPict="0" r:id="rId5">
            <anchor moveWithCells="1" sizeWithCells="1">
              <from>
                <xdr:col>14</xdr:col>
                <xdr:colOff>0</xdr:colOff>
                <xdr:row>13</xdr:row>
                <xdr:rowOff>85725</xdr:rowOff>
              </from>
              <to>
                <xdr:col>14</xdr:col>
                <xdr:colOff>0</xdr:colOff>
                <xdr:row>13</xdr:row>
                <xdr:rowOff>771525</xdr:rowOff>
              </to>
            </anchor>
          </objectPr>
        </oleObject>
      </mc:Choice>
      <mc:Fallback>
        <oleObject progId="PBrush" shapeId="14353" r:id="rId21"/>
      </mc:Fallback>
    </mc:AlternateContent>
    <mc:AlternateContent xmlns:mc="http://schemas.openxmlformats.org/markup-compatibility/2006">
      <mc:Choice Requires="x14">
        <oleObject progId="PBrush" shapeId="14354" r:id="rId22">
          <objectPr defaultSize="0" autoPict="0" r:id="rId5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25</xdr:row>
                <xdr:rowOff>0</xdr:rowOff>
              </to>
            </anchor>
          </objectPr>
        </oleObject>
      </mc:Choice>
      <mc:Fallback>
        <oleObject progId="PBrush" shapeId="14354" r:id="rId22"/>
      </mc:Fallback>
    </mc:AlternateContent>
    <mc:AlternateContent xmlns:mc="http://schemas.openxmlformats.org/markup-compatibility/2006">
      <mc:Choice Requires="x14">
        <oleObject progId="PBrush" shapeId="14355" r:id="rId23">
          <objectPr defaultSize="0" autoPict="0" r:id="rId5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25</xdr:row>
                <xdr:rowOff>0</xdr:rowOff>
              </to>
            </anchor>
          </objectPr>
        </oleObject>
      </mc:Choice>
      <mc:Fallback>
        <oleObject progId="PBrush" shapeId="14355" r:id="rId23"/>
      </mc:Fallback>
    </mc:AlternateContent>
    <mc:AlternateContent xmlns:mc="http://schemas.openxmlformats.org/markup-compatibility/2006">
      <mc:Choice Requires="x14">
        <oleObject progId="PBrush" shapeId="14356" r:id="rId24">
          <objectPr defaultSize="0" autoPict="0" r:id="rId5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25</xdr:row>
                <xdr:rowOff>0</xdr:rowOff>
              </to>
            </anchor>
          </objectPr>
        </oleObject>
      </mc:Choice>
      <mc:Fallback>
        <oleObject progId="PBrush" shapeId="14356" r:id="rId24"/>
      </mc:Fallback>
    </mc:AlternateContent>
    <mc:AlternateContent xmlns:mc="http://schemas.openxmlformats.org/markup-compatibility/2006">
      <mc:Choice Requires="x14">
        <oleObject progId="PBrush" shapeId="14357" r:id="rId25">
          <objectPr defaultSize="0" autoPict="0" r:id="rId5">
            <anchor moveWithCells="1" sizeWithCells="1">
              <from>
                <xdr:col>1</xdr:col>
                <xdr:colOff>95250</xdr:colOff>
                <xdr:row>27</xdr:row>
                <xdr:rowOff>85725</xdr:rowOff>
              </from>
              <to>
                <xdr:col>1</xdr:col>
                <xdr:colOff>723900</xdr:colOff>
                <xdr:row>27</xdr:row>
                <xdr:rowOff>771525</xdr:rowOff>
              </to>
            </anchor>
          </objectPr>
        </oleObject>
      </mc:Choice>
      <mc:Fallback>
        <oleObject progId="PBrush" shapeId="14357" r:id="rId25"/>
      </mc:Fallback>
    </mc:AlternateContent>
    <mc:AlternateContent xmlns:mc="http://schemas.openxmlformats.org/markup-compatibility/2006">
      <mc:Choice Requires="x14">
        <oleObject progId="PBrush" shapeId="14358" r:id="rId26">
          <objectPr defaultSize="0" autoPict="0" r:id="rId5">
            <anchor moveWithCells="1" sizeWithCells="1">
              <from>
                <xdr:col>1</xdr:col>
                <xdr:colOff>95250</xdr:colOff>
                <xdr:row>38</xdr:row>
                <xdr:rowOff>0</xdr:rowOff>
              </from>
              <to>
                <xdr:col>1</xdr:col>
                <xdr:colOff>723900</xdr:colOff>
                <xdr:row>38</xdr:row>
                <xdr:rowOff>0</xdr:rowOff>
              </to>
            </anchor>
          </objectPr>
        </oleObject>
      </mc:Choice>
      <mc:Fallback>
        <oleObject progId="PBrush" shapeId="14358" r:id="rId26"/>
      </mc:Fallback>
    </mc:AlternateContent>
    <mc:AlternateContent xmlns:mc="http://schemas.openxmlformats.org/markup-compatibility/2006">
      <mc:Choice Requires="x14">
        <oleObject progId="PBrush" shapeId="14359" r:id="rId27">
          <objectPr defaultSize="0" autoPict="0" r:id="rId5">
            <anchor moveWithCells="1" sizeWithCells="1">
              <from>
                <xdr:col>14</xdr:col>
                <xdr:colOff>0</xdr:colOff>
                <xdr:row>27</xdr:row>
                <xdr:rowOff>85725</xdr:rowOff>
              </from>
              <to>
                <xdr:col>14</xdr:col>
                <xdr:colOff>0</xdr:colOff>
                <xdr:row>27</xdr:row>
                <xdr:rowOff>771525</xdr:rowOff>
              </to>
            </anchor>
          </objectPr>
        </oleObject>
      </mc:Choice>
      <mc:Fallback>
        <oleObject progId="PBrush" shapeId="14359" r:id="rId27"/>
      </mc:Fallback>
    </mc:AlternateContent>
    <mc:AlternateContent xmlns:mc="http://schemas.openxmlformats.org/markup-compatibility/2006">
      <mc:Choice Requires="x14">
        <oleObject progId="PBrush" shapeId="14360" r:id="rId28">
          <objectPr defaultSize="0" autoPict="0" r:id="rId5">
            <anchor moveWithCells="1" sizeWithCells="1">
              <from>
                <xdr:col>14</xdr:col>
                <xdr:colOff>0</xdr:colOff>
                <xdr:row>38</xdr:row>
                <xdr:rowOff>0</xdr:rowOff>
              </from>
              <to>
                <xdr:col>14</xdr:col>
                <xdr:colOff>0</xdr:colOff>
                <xdr:row>38</xdr:row>
                <xdr:rowOff>0</xdr:rowOff>
              </to>
            </anchor>
          </objectPr>
        </oleObject>
      </mc:Choice>
      <mc:Fallback>
        <oleObject progId="PBrush" shapeId="14360" r:id="rId28"/>
      </mc:Fallback>
    </mc:AlternateContent>
    <mc:AlternateContent xmlns:mc="http://schemas.openxmlformats.org/markup-compatibility/2006">
      <mc:Choice Requires="x14">
        <oleObject progId="PBrush" shapeId="14361" r:id="rId29">
          <objectPr defaultSize="0" autoPict="0" r:id="rId5">
            <anchor moveWithCells="1" sizeWithCells="1">
              <from>
                <xdr:col>14</xdr:col>
                <xdr:colOff>0</xdr:colOff>
                <xdr:row>38</xdr:row>
                <xdr:rowOff>0</xdr:rowOff>
              </from>
              <to>
                <xdr:col>14</xdr:col>
                <xdr:colOff>0</xdr:colOff>
                <xdr:row>38</xdr:row>
                <xdr:rowOff>0</xdr:rowOff>
              </to>
            </anchor>
          </objectPr>
        </oleObject>
      </mc:Choice>
      <mc:Fallback>
        <oleObject progId="PBrush" shapeId="14361" r:id="rId29"/>
      </mc:Fallback>
    </mc:AlternateContent>
    <mc:AlternateContent xmlns:mc="http://schemas.openxmlformats.org/markup-compatibility/2006">
      <mc:Choice Requires="x14">
        <oleObject progId="PBrush" shapeId="14362" r:id="rId30">
          <objectPr defaultSize="0" autoPict="0" r:id="rId5">
            <anchor moveWithCells="1" sizeWithCells="1">
              <from>
                <xdr:col>14</xdr:col>
                <xdr:colOff>0</xdr:colOff>
                <xdr:row>38</xdr:row>
                <xdr:rowOff>0</xdr:rowOff>
              </from>
              <to>
                <xdr:col>14</xdr:col>
                <xdr:colOff>0</xdr:colOff>
                <xdr:row>38</xdr:row>
                <xdr:rowOff>0</xdr:rowOff>
              </to>
            </anchor>
          </objectPr>
        </oleObject>
      </mc:Choice>
      <mc:Fallback>
        <oleObject progId="PBrush" shapeId="14362" r:id="rId30"/>
      </mc:Fallback>
    </mc:AlternateContent>
    <mc:AlternateContent xmlns:mc="http://schemas.openxmlformats.org/markup-compatibility/2006">
      <mc:Choice Requires="x14">
        <oleObject progId="PBrush" shapeId="14363" r:id="rId31">
          <objectPr defaultSize="0" autoPict="0" r:id="rId5">
            <anchor moveWithCells="1" sizeWithCells="1">
              <from>
                <xdr:col>1</xdr:col>
                <xdr:colOff>0</xdr:colOff>
                <xdr:row>40</xdr:row>
                <xdr:rowOff>85725</xdr:rowOff>
              </from>
              <to>
                <xdr:col>1</xdr:col>
                <xdr:colOff>561975</xdr:colOff>
                <xdr:row>40</xdr:row>
                <xdr:rowOff>600075</xdr:rowOff>
              </to>
            </anchor>
          </objectPr>
        </oleObject>
      </mc:Choice>
      <mc:Fallback>
        <oleObject progId="PBrush" shapeId="14363" r:id="rId31"/>
      </mc:Fallback>
    </mc:AlternateContent>
    <mc:AlternateContent xmlns:mc="http://schemas.openxmlformats.org/markup-compatibility/2006">
      <mc:Choice Requires="x14">
        <oleObject progId="PBrush" shapeId="14364" r:id="rId32">
          <objectPr defaultSize="0" autoPict="0" r:id="rId5">
            <anchor moveWithCells="1" sizeWithCells="1">
              <from>
                <xdr:col>14</xdr:col>
                <xdr:colOff>0</xdr:colOff>
                <xdr:row>40</xdr:row>
                <xdr:rowOff>76200</xdr:rowOff>
              </from>
              <to>
                <xdr:col>14</xdr:col>
                <xdr:colOff>0</xdr:colOff>
                <xdr:row>40</xdr:row>
                <xdr:rowOff>657225</xdr:rowOff>
              </to>
            </anchor>
          </objectPr>
        </oleObject>
      </mc:Choice>
      <mc:Fallback>
        <oleObject progId="PBrush" shapeId="14364" r:id="rId32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9"/>
  <sheetViews>
    <sheetView tabSelected="1" topLeftCell="A19" workbookViewId="0">
      <selection activeCell="L31" sqref="L31:M32"/>
    </sheetView>
  </sheetViews>
  <sheetFormatPr defaultRowHeight="15" x14ac:dyDescent="0.25"/>
  <cols>
    <col min="1" max="1" width="9.85546875" customWidth="1"/>
    <col min="2" max="2" width="12.5703125" customWidth="1"/>
    <col min="3" max="3" width="43.42578125" customWidth="1"/>
    <col min="4" max="4" width="10.5703125" customWidth="1"/>
    <col min="5" max="6" width="13" customWidth="1"/>
    <col min="7" max="7" width="11.85546875" customWidth="1"/>
    <col min="8" max="8" width="20.28515625" customWidth="1"/>
    <col min="9" max="9" width="21.7109375" customWidth="1"/>
  </cols>
  <sheetData>
    <row r="1" spans="1:8" ht="33" customHeight="1" x14ac:dyDescent="0.25">
      <c r="A1" s="111"/>
      <c r="B1" s="111"/>
      <c r="C1" s="111"/>
      <c r="D1" s="111"/>
      <c r="E1" s="111"/>
      <c r="F1" s="111"/>
      <c r="G1" s="111"/>
      <c r="H1" s="111"/>
    </row>
    <row r="2" spans="1:8" ht="60.75" customHeight="1" x14ac:dyDescent="0.25">
      <c r="A2" s="111"/>
      <c r="B2" s="111"/>
      <c r="C2" s="111"/>
      <c r="D2" s="111"/>
      <c r="E2" s="111"/>
      <c r="F2" s="111"/>
      <c r="G2" s="111"/>
      <c r="H2" s="111"/>
    </row>
    <row r="3" spans="1:8" ht="30.75" customHeight="1" x14ac:dyDescent="0.25">
      <c r="A3" s="112" t="s">
        <v>13</v>
      </c>
      <c r="B3" s="112"/>
      <c r="C3" s="112"/>
      <c r="D3" s="112"/>
      <c r="E3" s="112"/>
      <c r="F3" s="112"/>
      <c r="G3" s="112"/>
      <c r="H3" s="112"/>
    </row>
    <row r="4" spans="1:8" ht="19.5" customHeight="1" x14ac:dyDescent="0.25">
      <c r="A4" s="113" t="s">
        <v>69</v>
      </c>
      <c r="B4" s="114"/>
      <c r="C4" s="114"/>
      <c r="D4" s="114"/>
      <c r="E4" s="114"/>
      <c r="F4" s="114"/>
      <c r="G4" s="114"/>
      <c r="H4" s="39" t="s">
        <v>74</v>
      </c>
    </row>
    <row r="5" spans="1:8" ht="32.25" customHeight="1" x14ac:dyDescent="0.25">
      <c r="A5" s="113" t="s">
        <v>73</v>
      </c>
      <c r="B5" s="115"/>
      <c r="C5" s="115"/>
      <c r="D5" s="115"/>
      <c r="E5" s="115"/>
      <c r="F5" s="115"/>
      <c r="G5" s="115"/>
      <c r="H5" s="61">
        <v>1.3071999999999999</v>
      </c>
    </row>
    <row r="6" spans="1:8" ht="24.75" customHeight="1" x14ac:dyDescent="0.25">
      <c r="A6" s="114" t="s">
        <v>72</v>
      </c>
      <c r="B6" s="116"/>
      <c r="C6" s="116"/>
      <c r="D6" s="116"/>
      <c r="E6" s="116"/>
      <c r="F6" s="116"/>
      <c r="G6" s="56" t="s">
        <v>15</v>
      </c>
      <c r="H6" s="40">
        <v>1.3071999999999999</v>
      </c>
    </row>
    <row r="7" spans="1:8" ht="31.5" customHeight="1" x14ac:dyDescent="0.25">
      <c r="A7" s="41" t="s">
        <v>16</v>
      </c>
      <c r="B7" s="41" t="s">
        <v>17</v>
      </c>
      <c r="C7" s="41" t="s">
        <v>18</v>
      </c>
      <c r="D7" s="41" t="s">
        <v>19</v>
      </c>
      <c r="E7" s="41" t="s">
        <v>61</v>
      </c>
      <c r="F7" s="57" t="s">
        <v>20</v>
      </c>
      <c r="G7" s="57" t="s">
        <v>21</v>
      </c>
      <c r="H7" s="42" t="s">
        <v>22</v>
      </c>
    </row>
    <row r="8" spans="1:8" ht="27" customHeight="1" x14ac:dyDescent="0.25">
      <c r="A8" s="43">
        <v>1</v>
      </c>
      <c r="B8" s="44"/>
      <c r="C8" s="45" t="s">
        <v>23</v>
      </c>
      <c r="D8" s="62"/>
      <c r="E8" s="46"/>
      <c r="F8" s="110" t="s">
        <v>24</v>
      </c>
      <c r="G8" s="110"/>
      <c r="H8" s="75">
        <f>H9</f>
        <v>1787.1254080000001</v>
      </c>
    </row>
    <row r="9" spans="1:8" ht="114" customHeight="1" x14ac:dyDescent="0.25">
      <c r="A9" s="47" t="s">
        <v>25</v>
      </c>
      <c r="B9" s="84" t="s">
        <v>26</v>
      </c>
      <c r="C9" s="49" t="s">
        <v>27</v>
      </c>
      <c r="D9" s="47" t="s">
        <v>19</v>
      </c>
      <c r="E9" s="50">
        <v>1</v>
      </c>
      <c r="F9" s="50">
        <v>1367.14</v>
      </c>
      <c r="G9" s="63">
        <f>F9*H5</f>
        <v>1787.1254080000001</v>
      </c>
      <c r="H9" s="51">
        <f>G9*E9</f>
        <v>1787.1254080000001</v>
      </c>
    </row>
    <row r="10" spans="1:8" ht="26.25" customHeight="1" x14ac:dyDescent="0.25">
      <c r="A10" s="43">
        <v>2</v>
      </c>
      <c r="B10" s="87"/>
      <c r="C10" s="45" t="s">
        <v>28</v>
      </c>
      <c r="D10" s="88"/>
      <c r="E10" s="52"/>
      <c r="F10" s="107" t="s">
        <v>24</v>
      </c>
      <c r="G10" s="107"/>
      <c r="H10" s="89">
        <f>H11</f>
        <v>4074.3821372799998</v>
      </c>
    </row>
    <row r="11" spans="1:8" ht="45" customHeight="1" x14ac:dyDescent="0.25">
      <c r="A11" s="85" t="s">
        <v>29</v>
      </c>
      <c r="B11" s="84" t="s">
        <v>30</v>
      </c>
      <c r="C11" s="53" t="s">
        <v>54</v>
      </c>
      <c r="D11" s="47" t="s">
        <v>31</v>
      </c>
      <c r="E11" s="50">
        <f>34.07+1.68+256.64</f>
        <v>292.39</v>
      </c>
      <c r="F11" s="50">
        <v>10.66</v>
      </c>
      <c r="G11" s="65">
        <f>F11*H5</f>
        <v>13.934752</v>
      </c>
      <c r="H11" s="66">
        <f>G11*E11</f>
        <v>4074.3821372799998</v>
      </c>
    </row>
    <row r="12" spans="1:8" ht="32.25" customHeight="1" x14ac:dyDescent="0.25">
      <c r="A12" s="43">
        <v>3</v>
      </c>
      <c r="B12" s="87"/>
      <c r="C12" s="45" t="s">
        <v>32</v>
      </c>
      <c r="D12" s="88"/>
      <c r="E12" s="67"/>
      <c r="F12" s="107" t="s">
        <v>24</v>
      </c>
      <c r="G12" s="107"/>
      <c r="H12" s="90">
        <f>H13+H14</f>
        <v>42524.901242239997</v>
      </c>
    </row>
    <row r="13" spans="1:8" ht="89.25" customHeight="1" x14ac:dyDescent="0.25">
      <c r="A13" s="47" t="s">
        <v>33</v>
      </c>
      <c r="B13" s="84" t="s">
        <v>34</v>
      </c>
      <c r="C13" s="68" t="s">
        <v>35</v>
      </c>
      <c r="D13" s="47" t="s">
        <v>36</v>
      </c>
      <c r="E13" s="50">
        <v>111.92</v>
      </c>
      <c r="F13" s="55">
        <v>56.26</v>
      </c>
      <c r="G13" s="91">
        <f>F13*H5</f>
        <v>73.543071999999995</v>
      </c>
      <c r="H13" s="92">
        <f t="shared" ref="H13" si="0">G13*E13</f>
        <v>8230.9406182399998</v>
      </c>
    </row>
    <row r="14" spans="1:8" ht="108" customHeight="1" x14ac:dyDescent="0.25">
      <c r="A14" s="47" t="s">
        <v>37</v>
      </c>
      <c r="B14" s="84" t="s">
        <v>38</v>
      </c>
      <c r="C14" s="68" t="s">
        <v>39</v>
      </c>
      <c r="D14" s="47" t="s">
        <v>36</v>
      </c>
      <c r="E14" s="54">
        <f>777.2+358.5</f>
        <v>1135.7</v>
      </c>
      <c r="F14" s="50">
        <v>23.1</v>
      </c>
      <c r="G14" s="91">
        <f>F14*H5</f>
        <v>30.19632</v>
      </c>
      <c r="H14" s="92">
        <f>E14*G14</f>
        <v>34293.960623999999</v>
      </c>
    </row>
    <row r="15" spans="1:8" ht="29.25" customHeight="1" x14ac:dyDescent="0.25">
      <c r="A15" s="43">
        <v>4</v>
      </c>
      <c r="B15" s="87"/>
      <c r="C15" s="45" t="s">
        <v>40</v>
      </c>
      <c r="D15" s="88"/>
      <c r="E15" s="67"/>
      <c r="F15" s="107" t="s">
        <v>24</v>
      </c>
      <c r="G15" s="107"/>
      <c r="H15" s="90">
        <f>H16+H17+H18</f>
        <v>254878.02018431999</v>
      </c>
    </row>
    <row r="16" spans="1:8" ht="36.75" customHeight="1" x14ac:dyDescent="0.25">
      <c r="A16" s="47" t="s">
        <v>41</v>
      </c>
      <c r="B16" s="84" t="s">
        <v>55</v>
      </c>
      <c r="C16" s="53" t="s">
        <v>56</v>
      </c>
      <c r="D16" s="47" t="s">
        <v>42</v>
      </c>
      <c r="E16" s="50">
        <f>340.71+16.79+2566.39</f>
        <v>2923.89</v>
      </c>
      <c r="F16" s="50">
        <v>1.22</v>
      </c>
      <c r="G16" s="50">
        <f>F16*H5</f>
        <v>1.5947839999999998</v>
      </c>
      <c r="H16" s="51">
        <f>G16*E16</f>
        <v>4662.9729897599991</v>
      </c>
    </row>
    <row r="17" spans="1:14" ht="60" customHeight="1" x14ac:dyDescent="0.25">
      <c r="A17" s="47" t="s">
        <v>43</v>
      </c>
      <c r="B17" s="47" t="s">
        <v>57</v>
      </c>
      <c r="C17" s="53" t="s">
        <v>60</v>
      </c>
      <c r="D17" s="55" t="s">
        <v>58</v>
      </c>
      <c r="E17" s="50">
        <f>293.72+162.11</f>
        <v>455.83000000000004</v>
      </c>
      <c r="F17" s="50">
        <v>0.87</v>
      </c>
      <c r="G17" s="65">
        <f>F17*H5</f>
        <v>1.1372639999999998</v>
      </c>
      <c r="H17" s="51">
        <f t="shared" ref="H17:H18" si="1">G17*E17</f>
        <v>518.39904911999997</v>
      </c>
      <c r="N17" s="38" t="s">
        <v>59</v>
      </c>
    </row>
    <row r="18" spans="1:14" ht="77.25" customHeight="1" x14ac:dyDescent="0.25">
      <c r="A18" s="47" t="s">
        <v>44</v>
      </c>
      <c r="B18" s="85" t="s">
        <v>45</v>
      </c>
      <c r="C18" s="72" t="s">
        <v>46</v>
      </c>
      <c r="D18" s="86" t="s">
        <v>42</v>
      </c>
      <c r="E18" s="73">
        <f>1506.84+1059.55</f>
        <v>2566.39</v>
      </c>
      <c r="F18" s="54">
        <v>74.430000000000007</v>
      </c>
      <c r="G18" s="54">
        <f>F18*H6</f>
        <v>97.294896000000008</v>
      </c>
      <c r="H18" s="51">
        <f t="shared" si="1"/>
        <v>249696.64814544001</v>
      </c>
    </row>
    <row r="19" spans="1:14" ht="36.75" customHeight="1" x14ac:dyDescent="0.25">
      <c r="A19" s="108" t="s">
        <v>47</v>
      </c>
      <c r="B19" s="108"/>
      <c r="C19" s="108"/>
      <c r="D19" s="108"/>
      <c r="E19" s="108"/>
      <c r="F19" s="108"/>
      <c r="G19" s="108"/>
      <c r="H19" s="74">
        <f>H15+H12+H10+H8</f>
        <v>303264.42897184001</v>
      </c>
      <c r="I19" s="83"/>
    </row>
    <row r="20" spans="1:14" x14ac:dyDescent="0.25">
      <c r="A20" s="24"/>
      <c r="B20" s="24"/>
      <c r="C20" s="25"/>
      <c r="D20" s="26"/>
      <c r="E20" s="26"/>
      <c r="F20" s="26"/>
      <c r="G20" s="26"/>
      <c r="H20" s="27"/>
    </row>
    <row r="21" spans="1:14" x14ac:dyDescent="0.25">
      <c r="A21" s="24"/>
      <c r="B21" s="24"/>
      <c r="C21" s="25"/>
      <c r="D21" s="26"/>
      <c r="E21" s="26"/>
      <c r="F21" s="26"/>
      <c r="G21" s="26"/>
      <c r="H21" s="27"/>
    </row>
    <row r="22" spans="1:14" x14ac:dyDescent="0.25">
      <c r="A22" s="25"/>
      <c r="B22" s="25"/>
      <c r="C22" s="25"/>
      <c r="D22" s="26"/>
      <c r="E22" s="26"/>
      <c r="F22" s="26"/>
      <c r="G22" s="26"/>
      <c r="H22" s="27"/>
    </row>
    <row r="23" spans="1:14" x14ac:dyDescent="0.25">
      <c r="A23" s="25"/>
      <c r="B23" s="25"/>
      <c r="C23" s="28"/>
      <c r="D23" s="29"/>
      <c r="E23" s="29"/>
      <c r="F23" s="29"/>
      <c r="G23" s="29"/>
      <c r="H23" s="27"/>
    </row>
    <row r="24" spans="1:14" x14ac:dyDescent="0.25">
      <c r="A24" s="30"/>
      <c r="B24" s="30"/>
      <c r="C24" s="27"/>
      <c r="D24" s="27"/>
      <c r="E24" s="27"/>
      <c r="F24" s="27"/>
      <c r="G24" s="27"/>
    </row>
    <row r="25" spans="1:14" x14ac:dyDescent="0.25">
      <c r="A25" s="25"/>
      <c r="B25" s="25"/>
      <c r="C25" s="109" t="s">
        <v>48</v>
      </c>
      <c r="D25" s="109"/>
      <c r="E25" s="109"/>
      <c r="F25" s="109"/>
      <c r="G25" s="31"/>
    </row>
    <row r="26" spans="1:14" x14ac:dyDescent="0.25">
      <c r="A26" s="24"/>
      <c r="B26" s="24"/>
      <c r="C26" s="106" t="s">
        <v>50</v>
      </c>
      <c r="D26" s="106"/>
      <c r="E26" s="106"/>
      <c r="F26" s="106"/>
      <c r="G26" s="33"/>
    </row>
    <row r="27" spans="1:14" x14ac:dyDescent="0.25">
      <c r="A27" s="34"/>
      <c r="B27" s="34"/>
      <c r="C27" s="106" t="s">
        <v>52</v>
      </c>
      <c r="D27" s="106"/>
      <c r="E27" s="106"/>
      <c r="F27" s="106"/>
      <c r="G27" s="36"/>
    </row>
    <row r="28" spans="1:14" x14ac:dyDescent="0.25">
      <c r="A28" s="37"/>
      <c r="B28" s="37"/>
      <c r="C28" s="1"/>
      <c r="D28" s="1"/>
      <c r="E28" s="1"/>
      <c r="F28" s="1"/>
      <c r="G28" s="1"/>
    </row>
    <row r="29" spans="1:14" x14ac:dyDescent="0.25">
      <c r="A29" s="1"/>
      <c r="B29" s="1"/>
      <c r="C29" s="1"/>
      <c r="D29" s="1"/>
      <c r="E29" s="1"/>
      <c r="F29" s="1"/>
      <c r="G29" s="1"/>
    </row>
  </sheetData>
  <mergeCells count="13">
    <mergeCell ref="F8:G8"/>
    <mergeCell ref="A1:H2"/>
    <mergeCell ref="A3:H3"/>
    <mergeCell ref="A4:G4"/>
    <mergeCell ref="A5:G5"/>
    <mergeCell ref="A6:F6"/>
    <mergeCell ref="C27:F27"/>
    <mergeCell ref="F10:G10"/>
    <mergeCell ref="F12:G12"/>
    <mergeCell ref="F15:G15"/>
    <mergeCell ref="A19:G19"/>
    <mergeCell ref="C25:F25"/>
    <mergeCell ref="C26:F26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6145" r:id="rId4">
          <objectPr defaultSize="0" autoPict="0" r:id="rId5">
            <anchor moveWithCells="1" sizeWithCells="1">
              <from>
                <xdr:col>0</xdr:col>
                <xdr:colOff>438150</xdr:colOff>
                <xdr:row>0</xdr:row>
                <xdr:rowOff>66675</xdr:rowOff>
              </from>
              <to>
                <xdr:col>2</xdr:col>
                <xdr:colOff>161925</xdr:colOff>
                <xdr:row>1</xdr:row>
                <xdr:rowOff>714375</xdr:rowOff>
              </to>
            </anchor>
          </objectPr>
        </oleObject>
      </mc:Choice>
      <mc:Fallback>
        <oleObject progId="PBrush" shapeId="61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8"/>
  <sheetViews>
    <sheetView topLeftCell="A10" workbookViewId="0">
      <selection activeCell="Q17" sqref="Q17"/>
    </sheetView>
  </sheetViews>
  <sheetFormatPr defaultRowHeight="15" x14ac:dyDescent="0.25"/>
  <cols>
    <col min="1" max="1" width="9.85546875" style="1" customWidth="1"/>
    <col min="2" max="2" width="12.5703125" style="1" customWidth="1"/>
    <col min="3" max="3" width="43.42578125" style="1" customWidth="1"/>
    <col min="4" max="4" width="10.5703125" style="1" customWidth="1"/>
    <col min="5" max="6" width="13" style="1" customWidth="1"/>
    <col min="7" max="7" width="11.85546875" style="1" customWidth="1"/>
    <col min="8" max="8" width="20.28515625" style="1" customWidth="1"/>
    <col min="9" max="16384" width="9.140625" style="1"/>
  </cols>
  <sheetData>
    <row r="1" spans="1:8" ht="33" customHeight="1" x14ac:dyDescent="0.25">
      <c r="A1" s="111"/>
      <c r="B1" s="111"/>
      <c r="C1" s="111"/>
      <c r="D1" s="111"/>
      <c r="E1" s="111"/>
      <c r="F1" s="111"/>
      <c r="G1" s="111"/>
      <c r="H1" s="111"/>
    </row>
    <row r="2" spans="1:8" ht="60.75" customHeight="1" x14ac:dyDescent="0.25">
      <c r="A2" s="111"/>
      <c r="B2" s="111"/>
      <c r="C2" s="111"/>
      <c r="D2" s="111"/>
      <c r="E2" s="111"/>
      <c r="F2" s="111"/>
      <c r="G2" s="111"/>
      <c r="H2" s="111"/>
    </row>
    <row r="3" spans="1:8" ht="30.75" customHeight="1" x14ac:dyDescent="0.25">
      <c r="A3" s="112" t="s">
        <v>13</v>
      </c>
      <c r="B3" s="112"/>
      <c r="C3" s="112"/>
      <c r="D3" s="112"/>
      <c r="E3" s="112"/>
      <c r="F3" s="112"/>
      <c r="G3" s="112"/>
      <c r="H3" s="112"/>
    </row>
    <row r="4" spans="1:8" ht="19.5" customHeight="1" x14ac:dyDescent="0.25">
      <c r="A4" s="113" t="s">
        <v>69</v>
      </c>
      <c r="B4" s="114"/>
      <c r="C4" s="114"/>
      <c r="D4" s="114"/>
      <c r="E4" s="114"/>
      <c r="F4" s="114"/>
      <c r="G4" s="114"/>
      <c r="H4" s="39" t="s">
        <v>70</v>
      </c>
    </row>
    <row r="5" spans="1:8" ht="21" customHeight="1" x14ac:dyDescent="0.25">
      <c r="A5" s="116" t="s">
        <v>71</v>
      </c>
      <c r="B5" s="116"/>
      <c r="C5" s="116"/>
      <c r="D5" s="116"/>
      <c r="E5" s="116"/>
      <c r="F5" s="116"/>
      <c r="G5" s="116"/>
      <c r="H5" s="61">
        <v>1.3071999999999999</v>
      </c>
    </row>
    <row r="6" spans="1:8" ht="24.75" customHeight="1" x14ac:dyDescent="0.25">
      <c r="A6" s="116" t="s">
        <v>14</v>
      </c>
      <c r="B6" s="116"/>
      <c r="C6" s="116"/>
      <c r="D6" s="116"/>
      <c r="E6" s="116"/>
      <c r="F6" s="116"/>
      <c r="G6" s="56" t="s">
        <v>15</v>
      </c>
      <c r="H6" s="40">
        <v>1.3071999999999999</v>
      </c>
    </row>
    <row r="7" spans="1:8" ht="31.5" customHeight="1" x14ac:dyDescent="0.25">
      <c r="A7" s="41" t="s">
        <v>16</v>
      </c>
      <c r="B7" s="41" t="s">
        <v>17</v>
      </c>
      <c r="C7" s="41" t="s">
        <v>18</v>
      </c>
      <c r="D7" s="41" t="s">
        <v>19</v>
      </c>
      <c r="E7" s="41" t="s">
        <v>61</v>
      </c>
      <c r="F7" s="79" t="s">
        <v>20</v>
      </c>
      <c r="G7" s="79" t="s">
        <v>21</v>
      </c>
      <c r="H7" s="42" t="s">
        <v>22</v>
      </c>
    </row>
    <row r="8" spans="1:8" ht="27" customHeight="1" x14ac:dyDescent="0.25">
      <c r="A8" s="43">
        <v>1</v>
      </c>
      <c r="B8" s="82"/>
      <c r="C8" s="45" t="s">
        <v>23</v>
      </c>
      <c r="D8" s="62"/>
      <c r="E8" s="46"/>
      <c r="F8" s="110" t="s">
        <v>24</v>
      </c>
      <c r="G8" s="110"/>
      <c r="H8" s="75">
        <f>H9</f>
        <v>1817.4263039999998</v>
      </c>
    </row>
    <row r="9" spans="1:8" ht="114" customHeight="1" x14ac:dyDescent="0.25">
      <c r="A9" s="47" t="s">
        <v>25</v>
      </c>
      <c r="B9" s="48" t="s">
        <v>26</v>
      </c>
      <c r="C9" s="49" t="s">
        <v>27</v>
      </c>
      <c r="D9" s="47" t="s">
        <v>19</v>
      </c>
      <c r="E9" s="50">
        <v>1</v>
      </c>
      <c r="F9" s="50">
        <v>1390.32</v>
      </c>
      <c r="G9" s="63">
        <f>F9*H5</f>
        <v>1817.4263039999998</v>
      </c>
      <c r="H9" s="51">
        <f>G9*E9</f>
        <v>1817.4263039999998</v>
      </c>
    </row>
    <row r="10" spans="1:8" ht="26.25" customHeight="1" x14ac:dyDescent="0.25">
      <c r="A10" s="43">
        <v>2</v>
      </c>
      <c r="B10" s="82"/>
      <c r="C10" s="45" t="s">
        <v>28</v>
      </c>
      <c r="D10" s="64"/>
      <c r="E10" s="52"/>
      <c r="F10" s="107" t="s">
        <v>24</v>
      </c>
      <c r="G10" s="107"/>
      <c r="H10" s="76">
        <f>H11</f>
        <v>4254</v>
      </c>
    </row>
    <row r="11" spans="1:8" ht="34.5" customHeight="1" x14ac:dyDescent="0.25">
      <c r="A11" s="80" t="s">
        <v>29</v>
      </c>
      <c r="B11" s="48" t="s">
        <v>30</v>
      </c>
      <c r="C11" s="53" t="s">
        <v>54</v>
      </c>
      <c r="D11" s="47" t="s">
        <v>31</v>
      </c>
      <c r="E11" s="50">
        <v>300</v>
      </c>
      <c r="F11" s="50">
        <v>10.85</v>
      </c>
      <c r="G11" s="65">
        <v>14.18</v>
      </c>
      <c r="H11" s="66">
        <f>G11*E11</f>
        <v>4254</v>
      </c>
    </row>
    <row r="12" spans="1:8" ht="32.25" customHeight="1" x14ac:dyDescent="0.25">
      <c r="A12" s="43">
        <v>3</v>
      </c>
      <c r="B12" s="82"/>
      <c r="C12" s="45" t="s">
        <v>32</v>
      </c>
      <c r="D12" s="64"/>
      <c r="E12" s="67"/>
      <c r="F12" s="107" t="s">
        <v>24</v>
      </c>
      <c r="G12" s="107"/>
      <c r="H12" s="75">
        <f>H13+H14</f>
        <v>23888.034240000001</v>
      </c>
    </row>
    <row r="13" spans="1:8" ht="89.25" customHeight="1" x14ac:dyDescent="0.25">
      <c r="A13" s="47" t="s">
        <v>33</v>
      </c>
      <c r="B13" s="78" t="s">
        <v>34</v>
      </c>
      <c r="C13" s="68" t="s">
        <v>35</v>
      </c>
      <c r="D13" s="47" t="s">
        <v>36</v>
      </c>
      <c r="E13" s="50">
        <v>90</v>
      </c>
      <c r="F13" s="55">
        <v>54.18</v>
      </c>
      <c r="G13" s="69">
        <f>F13*H5</f>
        <v>70.824095999999997</v>
      </c>
      <c r="H13" s="70">
        <f t="shared" ref="H13" si="0">G13*E13</f>
        <v>6374.1686399999999</v>
      </c>
    </row>
    <row r="14" spans="1:8" ht="108" customHeight="1" x14ac:dyDescent="0.25">
      <c r="A14" s="47" t="s">
        <v>37</v>
      </c>
      <c r="B14" s="78" t="s">
        <v>38</v>
      </c>
      <c r="C14" s="68" t="s">
        <v>39</v>
      </c>
      <c r="D14" s="47" t="s">
        <v>36</v>
      </c>
      <c r="E14" s="54">
        <v>580</v>
      </c>
      <c r="F14" s="50">
        <v>23.1</v>
      </c>
      <c r="G14" s="69">
        <f>F14*H5</f>
        <v>30.19632</v>
      </c>
      <c r="H14" s="70">
        <f>E14*G14</f>
        <v>17513.865600000001</v>
      </c>
    </row>
    <row r="15" spans="1:8" ht="29.25" customHeight="1" x14ac:dyDescent="0.25">
      <c r="A15" s="43">
        <v>4</v>
      </c>
      <c r="B15" s="82"/>
      <c r="C15" s="45" t="s">
        <v>40</v>
      </c>
      <c r="D15" s="64"/>
      <c r="E15" s="67"/>
      <c r="F15" s="107" t="s">
        <v>24</v>
      </c>
      <c r="G15" s="107"/>
      <c r="H15" s="75">
        <f>H16+H17+H18</f>
        <v>222932.05919999999</v>
      </c>
    </row>
    <row r="16" spans="1:8" ht="36.75" customHeight="1" x14ac:dyDescent="0.25">
      <c r="A16" s="47" t="s">
        <v>41</v>
      </c>
      <c r="B16" s="78" t="s">
        <v>55</v>
      </c>
      <c r="C16" s="53" t="s">
        <v>56</v>
      </c>
      <c r="D16" s="47" t="s">
        <v>42</v>
      </c>
      <c r="E16" s="50">
        <v>2500</v>
      </c>
      <c r="F16" s="50">
        <v>1.24</v>
      </c>
      <c r="G16" s="50">
        <v>1.62</v>
      </c>
      <c r="H16" s="51">
        <f>G16*E16</f>
        <v>4050.0000000000005</v>
      </c>
    </row>
    <row r="17" spans="1:14" ht="60" customHeight="1" x14ac:dyDescent="0.25">
      <c r="A17" s="47" t="s">
        <v>43</v>
      </c>
      <c r="B17" s="47" t="s">
        <v>57</v>
      </c>
      <c r="C17" s="53" t="s">
        <v>60</v>
      </c>
      <c r="D17" s="71" t="s">
        <v>58</v>
      </c>
      <c r="E17" s="50">
        <v>600</v>
      </c>
      <c r="F17" s="50">
        <v>0.89</v>
      </c>
      <c r="G17" s="65">
        <v>1.1599999999999999</v>
      </c>
      <c r="H17" s="51">
        <f t="shared" ref="H17:H18" si="1">G17*E17</f>
        <v>696</v>
      </c>
      <c r="N17" s="38" t="s">
        <v>59</v>
      </c>
    </row>
    <row r="18" spans="1:14" ht="77.25" customHeight="1" x14ac:dyDescent="0.25">
      <c r="A18" s="47" t="s">
        <v>44</v>
      </c>
      <c r="B18" s="80" t="s">
        <v>45</v>
      </c>
      <c r="C18" s="72" t="s">
        <v>46</v>
      </c>
      <c r="D18" s="81" t="s">
        <v>42</v>
      </c>
      <c r="E18" s="73">
        <v>2050</v>
      </c>
      <c r="F18" s="54">
        <v>81.42</v>
      </c>
      <c r="G18" s="54">
        <f>F18*H6</f>
        <v>106.43222399999999</v>
      </c>
      <c r="H18" s="51">
        <f t="shared" si="1"/>
        <v>218186.05919999999</v>
      </c>
    </row>
    <row r="19" spans="1:14" ht="36.75" customHeight="1" x14ac:dyDescent="0.25">
      <c r="A19" s="108" t="s">
        <v>47</v>
      </c>
      <c r="B19" s="108"/>
      <c r="C19" s="108"/>
      <c r="D19" s="108"/>
      <c r="E19" s="108"/>
      <c r="F19" s="108"/>
      <c r="G19" s="108"/>
      <c r="H19" s="74">
        <f>H15+H12+H10+H8</f>
        <v>252891.51974399999</v>
      </c>
    </row>
    <row r="20" spans="1:14" x14ac:dyDescent="0.25">
      <c r="A20" s="24"/>
      <c r="B20" s="24"/>
      <c r="C20" s="25"/>
      <c r="D20" s="26"/>
      <c r="E20" s="26"/>
      <c r="F20" s="26"/>
      <c r="G20" s="26"/>
      <c r="H20" s="27"/>
    </row>
    <row r="21" spans="1:14" x14ac:dyDescent="0.25">
      <c r="A21" s="24"/>
      <c r="B21" s="24"/>
      <c r="C21" s="25"/>
      <c r="D21" s="26"/>
      <c r="E21" s="26"/>
      <c r="F21" s="26"/>
      <c r="G21" s="26"/>
      <c r="H21" s="27"/>
    </row>
    <row r="22" spans="1:14" x14ac:dyDescent="0.25">
      <c r="A22" s="25"/>
      <c r="B22" s="25"/>
      <c r="C22" s="25"/>
      <c r="D22" s="26"/>
      <c r="E22" s="26"/>
      <c r="F22" s="26"/>
      <c r="G22" s="26"/>
      <c r="H22" s="27"/>
    </row>
    <row r="23" spans="1:14" x14ac:dyDescent="0.25">
      <c r="A23" s="25"/>
      <c r="B23" s="25"/>
      <c r="C23" s="28"/>
      <c r="D23" s="29"/>
      <c r="E23" s="29"/>
      <c r="F23" s="29"/>
      <c r="G23" s="29"/>
      <c r="H23" s="27"/>
    </row>
    <row r="24" spans="1:14" x14ac:dyDescent="0.25">
      <c r="A24" s="30"/>
      <c r="B24" s="30"/>
      <c r="C24" s="25"/>
      <c r="D24" s="27"/>
      <c r="E24" s="27"/>
      <c r="F24" s="27"/>
      <c r="G24" s="27"/>
      <c r="H24" s="27"/>
    </row>
    <row r="25" spans="1:14" x14ac:dyDescent="0.25">
      <c r="A25" s="25"/>
      <c r="B25" s="25"/>
      <c r="C25" s="77" t="s">
        <v>48</v>
      </c>
      <c r="D25" s="109" t="s">
        <v>48</v>
      </c>
      <c r="E25" s="109"/>
      <c r="F25" s="109"/>
      <c r="G25" s="109"/>
      <c r="H25" s="31"/>
    </row>
    <row r="26" spans="1:14" x14ac:dyDescent="0.25">
      <c r="A26" s="24"/>
      <c r="B26" s="24"/>
      <c r="C26" s="32" t="s">
        <v>49</v>
      </c>
      <c r="D26" s="106" t="s">
        <v>50</v>
      </c>
      <c r="E26" s="106"/>
      <c r="F26" s="106"/>
      <c r="G26" s="106"/>
      <c r="H26" s="33"/>
    </row>
    <row r="27" spans="1:14" x14ac:dyDescent="0.25">
      <c r="A27" s="34"/>
      <c r="B27" s="34"/>
      <c r="C27" s="35" t="s">
        <v>51</v>
      </c>
      <c r="D27" s="106" t="s">
        <v>52</v>
      </c>
      <c r="E27" s="106"/>
      <c r="F27" s="106"/>
      <c r="G27" s="106"/>
      <c r="H27" s="36"/>
    </row>
    <row r="28" spans="1:14" x14ac:dyDescent="0.25">
      <c r="A28" s="37"/>
      <c r="B28" s="37"/>
      <c r="C28" s="35" t="s">
        <v>53</v>
      </c>
    </row>
  </sheetData>
  <mergeCells count="13">
    <mergeCell ref="F8:G8"/>
    <mergeCell ref="A1:H2"/>
    <mergeCell ref="A3:H3"/>
    <mergeCell ref="A4:G4"/>
    <mergeCell ref="A5:G5"/>
    <mergeCell ref="A6:F6"/>
    <mergeCell ref="D27:G27"/>
    <mergeCell ref="F10:G10"/>
    <mergeCell ref="F12:G12"/>
    <mergeCell ref="F15:G15"/>
    <mergeCell ref="A19:G19"/>
    <mergeCell ref="D25:G25"/>
    <mergeCell ref="D26:G26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24577" r:id="rId4">
          <objectPr defaultSize="0" autoPict="0" r:id="rId5">
            <anchor moveWithCells="1" sizeWithCells="1">
              <from>
                <xdr:col>0</xdr:col>
                <xdr:colOff>438150</xdr:colOff>
                <xdr:row>0</xdr:row>
                <xdr:rowOff>66675</xdr:rowOff>
              </from>
              <to>
                <xdr:col>2</xdr:col>
                <xdr:colOff>161925</xdr:colOff>
                <xdr:row>1</xdr:row>
                <xdr:rowOff>714375</xdr:rowOff>
              </to>
            </anchor>
          </objectPr>
        </oleObject>
      </mc:Choice>
      <mc:Fallback>
        <oleObject progId="PBrush" shapeId="2457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8"/>
  <sheetViews>
    <sheetView topLeftCell="A7" workbookViewId="0">
      <selection activeCell="E12" sqref="E12"/>
    </sheetView>
  </sheetViews>
  <sheetFormatPr defaultRowHeight="15" x14ac:dyDescent="0.25"/>
  <cols>
    <col min="1" max="1" width="9.85546875" style="1" customWidth="1"/>
    <col min="2" max="2" width="12.5703125" style="1" customWidth="1"/>
    <col min="3" max="3" width="43.42578125" style="1" customWidth="1"/>
    <col min="4" max="4" width="10.5703125" style="1" customWidth="1"/>
    <col min="5" max="6" width="13" style="1" customWidth="1"/>
    <col min="7" max="7" width="11.85546875" style="1" customWidth="1"/>
    <col min="8" max="8" width="20.28515625" style="1" customWidth="1"/>
    <col min="9" max="16384" width="9.140625" style="1"/>
  </cols>
  <sheetData>
    <row r="1" spans="1:8" ht="33" customHeight="1" x14ac:dyDescent="0.25">
      <c r="A1" s="111"/>
      <c r="B1" s="111"/>
      <c r="C1" s="111"/>
      <c r="D1" s="111"/>
      <c r="E1" s="111"/>
      <c r="F1" s="111"/>
      <c r="G1" s="111"/>
      <c r="H1" s="111"/>
    </row>
    <row r="2" spans="1:8" ht="60.75" customHeight="1" x14ac:dyDescent="0.25">
      <c r="A2" s="111"/>
      <c r="B2" s="111"/>
      <c r="C2" s="111"/>
      <c r="D2" s="111"/>
      <c r="E2" s="111"/>
      <c r="F2" s="111"/>
      <c r="G2" s="111"/>
      <c r="H2" s="111"/>
    </row>
    <row r="3" spans="1:8" ht="30.75" customHeight="1" x14ac:dyDescent="0.25">
      <c r="A3" s="112" t="s">
        <v>13</v>
      </c>
      <c r="B3" s="112"/>
      <c r="C3" s="112"/>
      <c r="D3" s="112"/>
      <c r="E3" s="112"/>
      <c r="F3" s="112"/>
      <c r="G3" s="112"/>
      <c r="H3" s="112"/>
    </row>
    <row r="4" spans="1:8" ht="19.5" customHeight="1" x14ac:dyDescent="0.25">
      <c r="A4" s="113" t="s">
        <v>69</v>
      </c>
      <c r="B4" s="114"/>
      <c r="C4" s="114"/>
      <c r="D4" s="114"/>
      <c r="E4" s="114"/>
      <c r="F4" s="114"/>
      <c r="G4" s="114"/>
      <c r="H4" s="39" t="s">
        <v>70</v>
      </c>
    </row>
    <row r="5" spans="1:8" ht="21" customHeight="1" x14ac:dyDescent="0.25">
      <c r="A5" s="116" t="s">
        <v>71</v>
      </c>
      <c r="B5" s="116"/>
      <c r="C5" s="116"/>
      <c r="D5" s="116"/>
      <c r="E5" s="116"/>
      <c r="F5" s="116"/>
      <c r="G5" s="116"/>
      <c r="H5" s="61">
        <v>1.3071999999999999</v>
      </c>
    </row>
    <row r="6" spans="1:8" ht="24.75" customHeight="1" x14ac:dyDescent="0.25">
      <c r="A6" s="116" t="s">
        <v>14</v>
      </c>
      <c r="B6" s="116"/>
      <c r="C6" s="116"/>
      <c r="D6" s="116"/>
      <c r="E6" s="116"/>
      <c r="F6" s="116"/>
      <c r="G6" s="56" t="s">
        <v>15</v>
      </c>
      <c r="H6" s="40">
        <v>1.3071999999999999</v>
      </c>
    </row>
    <row r="7" spans="1:8" ht="31.5" customHeight="1" x14ac:dyDescent="0.25">
      <c r="A7" s="41" t="s">
        <v>16</v>
      </c>
      <c r="B7" s="41" t="s">
        <v>17</v>
      </c>
      <c r="C7" s="41" t="s">
        <v>18</v>
      </c>
      <c r="D7" s="41" t="s">
        <v>19</v>
      </c>
      <c r="E7" s="41" t="s">
        <v>61</v>
      </c>
      <c r="F7" s="79" t="s">
        <v>20</v>
      </c>
      <c r="G7" s="79" t="s">
        <v>21</v>
      </c>
      <c r="H7" s="42" t="s">
        <v>22</v>
      </c>
    </row>
    <row r="8" spans="1:8" ht="27" customHeight="1" x14ac:dyDescent="0.25">
      <c r="A8" s="43">
        <v>1</v>
      </c>
      <c r="B8" s="82"/>
      <c r="C8" s="45" t="s">
        <v>23</v>
      </c>
      <c r="D8" s="62"/>
      <c r="E8" s="46"/>
      <c r="F8" s="110" t="s">
        <v>24</v>
      </c>
      <c r="G8" s="110"/>
      <c r="H8" s="75">
        <f>H9</f>
        <v>1817.4263039999998</v>
      </c>
    </row>
    <row r="9" spans="1:8" ht="114" customHeight="1" x14ac:dyDescent="0.25">
      <c r="A9" s="47" t="s">
        <v>25</v>
      </c>
      <c r="B9" s="48" t="s">
        <v>26</v>
      </c>
      <c r="C9" s="49" t="s">
        <v>27</v>
      </c>
      <c r="D9" s="47" t="s">
        <v>19</v>
      </c>
      <c r="E9" s="50">
        <v>1</v>
      </c>
      <c r="F9" s="50">
        <v>1390.32</v>
      </c>
      <c r="G9" s="63">
        <f>F9*H5</f>
        <v>1817.4263039999998</v>
      </c>
      <c r="H9" s="51">
        <f>G9*E9</f>
        <v>1817.4263039999998</v>
      </c>
    </row>
    <row r="10" spans="1:8" ht="26.25" customHeight="1" x14ac:dyDescent="0.25">
      <c r="A10" s="43">
        <v>2</v>
      </c>
      <c r="B10" s="82"/>
      <c r="C10" s="45" t="s">
        <v>28</v>
      </c>
      <c r="D10" s="64"/>
      <c r="E10" s="52"/>
      <c r="F10" s="107" t="s">
        <v>24</v>
      </c>
      <c r="G10" s="107"/>
      <c r="H10" s="76">
        <f>H11</f>
        <v>2127</v>
      </c>
    </row>
    <row r="11" spans="1:8" ht="34.5" customHeight="1" x14ac:dyDescent="0.25">
      <c r="A11" s="80" t="s">
        <v>29</v>
      </c>
      <c r="B11" s="48" t="s">
        <v>30</v>
      </c>
      <c r="C11" s="53" t="s">
        <v>54</v>
      </c>
      <c r="D11" s="47" t="s">
        <v>31</v>
      </c>
      <c r="E11" s="50">
        <v>150</v>
      </c>
      <c r="F11" s="50">
        <v>10.85</v>
      </c>
      <c r="G11" s="65">
        <v>14.18</v>
      </c>
      <c r="H11" s="66">
        <f>G11*E11</f>
        <v>2127</v>
      </c>
    </row>
    <row r="12" spans="1:8" ht="32.25" customHeight="1" x14ac:dyDescent="0.25">
      <c r="A12" s="43">
        <v>3</v>
      </c>
      <c r="B12" s="82"/>
      <c r="C12" s="45" t="s">
        <v>32</v>
      </c>
      <c r="D12" s="64"/>
      <c r="E12" s="67"/>
      <c r="F12" s="107" t="s">
        <v>24</v>
      </c>
      <c r="G12" s="107"/>
      <c r="H12" s="75">
        <f>H13+H14</f>
        <v>18452.696640000002</v>
      </c>
    </row>
    <row r="13" spans="1:8" ht="89.25" customHeight="1" x14ac:dyDescent="0.25">
      <c r="A13" s="47" t="s">
        <v>33</v>
      </c>
      <c r="B13" s="78" t="s">
        <v>34</v>
      </c>
      <c r="C13" s="68" t="s">
        <v>35</v>
      </c>
      <c r="D13" s="47" t="s">
        <v>36</v>
      </c>
      <c r="E13" s="50">
        <v>90</v>
      </c>
      <c r="F13" s="55">
        <v>54.18</v>
      </c>
      <c r="G13" s="69">
        <f>F13*H5</f>
        <v>70.824095999999997</v>
      </c>
      <c r="H13" s="70">
        <f t="shared" ref="H13" si="0">G13*E13</f>
        <v>6374.1686399999999</v>
      </c>
    </row>
    <row r="14" spans="1:8" ht="108" customHeight="1" x14ac:dyDescent="0.25">
      <c r="A14" s="47" t="s">
        <v>37</v>
      </c>
      <c r="B14" s="78" t="s">
        <v>38</v>
      </c>
      <c r="C14" s="68" t="s">
        <v>39</v>
      </c>
      <c r="D14" s="47" t="s">
        <v>36</v>
      </c>
      <c r="E14" s="54">
        <v>400</v>
      </c>
      <c r="F14" s="50">
        <v>23.1</v>
      </c>
      <c r="G14" s="69">
        <f>F14*H5</f>
        <v>30.19632</v>
      </c>
      <c r="H14" s="70">
        <f>E14*G14</f>
        <v>12078.528</v>
      </c>
    </row>
    <row r="15" spans="1:8" ht="29.25" customHeight="1" x14ac:dyDescent="0.25">
      <c r="A15" s="43">
        <v>4</v>
      </c>
      <c r="B15" s="82"/>
      <c r="C15" s="45" t="s">
        <v>40</v>
      </c>
      <c r="D15" s="64"/>
      <c r="E15" s="67"/>
      <c r="F15" s="107" t="s">
        <v>24</v>
      </c>
      <c r="G15" s="107"/>
      <c r="H15" s="75">
        <f>H16+H17+H18</f>
        <v>108724.22399999999</v>
      </c>
    </row>
    <row r="16" spans="1:8" ht="36.75" customHeight="1" x14ac:dyDescent="0.25">
      <c r="A16" s="47" t="s">
        <v>41</v>
      </c>
      <c r="B16" s="78" t="s">
        <v>55</v>
      </c>
      <c r="C16" s="53" t="s">
        <v>56</v>
      </c>
      <c r="D16" s="47" t="s">
        <v>42</v>
      </c>
      <c r="E16" s="50">
        <v>1200</v>
      </c>
      <c r="F16" s="50">
        <v>1.24</v>
      </c>
      <c r="G16" s="50">
        <v>1.62</v>
      </c>
      <c r="H16" s="51">
        <f>G16*E16</f>
        <v>1944.0000000000002</v>
      </c>
    </row>
    <row r="17" spans="1:14" ht="60" customHeight="1" x14ac:dyDescent="0.25">
      <c r="A17" s="47" t="s">
        <v>43</v>
      </c>
      <c r="B17" s="47" t="s">
        <v>57</v>
      </c>
      <c r="C17" s="53" t="s">
        <v>60</v>
      </c>
      <c r="D17" s="71" t="s">
        <v>58</v>
      </c>
      <c r="E17" s="50">
        <v>300</v>
      </c>
      <c r="F17" s="50">
        <v>0.89</v>
      </c>
      <c r="G17" s="65">
        <v>1.1599999999999999</v>
      </c>
      <c r="H17" s="51">
        <f t="shared" ref="H17:H18" si="1">G17*E17</f>
        <v>348</v>
      </c>
      <c r="N17" s="38" t="s">
        <v>59</v>
      </c>
    </row>
    <row r="18" spans="1:14" ht="77.25" customHeight="1" x14ac:dyDescent="0.25">
      <c r="A18" s="47" t="s">
        <v>44</v>
      </c>
      <c r="B18" s="80" t="s">
        <v>45</v>
      </c>
      <c r="C18" s="72" t="s">
        <v>46</v>
      </c>
      <c r="D18" s="81" t="s">
        <v>42</v>
      </c>
      <c r="E18" s="73">
        <v>1000</v>
      </c>
      <c r="F18" s="54">
        <v>81.42</v>
      </c>
      <c r="G18" s="54">
        <f>F18*H6</f>
        <v>106.43222399999999</v>
      </c>
      <c r="H18" s="51">
        <f t="shared" si="1"/>
        <v>106432.22399999999</v>
      </c>
    </row>
    <row r="19" spans="1:14" ht="36.75" customHeight="1" x14ac:dyDescent="0.25">
      <c r="A19" s="108" t="s">
        <v>47</v>
      </c>
      <c r="B19" s="108"/>
      <c r="C19" s="108"/>
      <c r="D19" s="108"/>
      <c r="E19" s="108"/>
      <c r="F19" s="108"/>
      <c r="G19" s="108"/>
      <c r="H19" s="74">
        <f>H15+H12+H10+H8</f>
        <v>131121.34694399999</v>
      </c>
    </row>
    <row r="20" spans="1:14" x14ac:dyDescent="0.25">
      <c r="A20" s="24"/>
      <c r="B20" s="24"/>
      <c r="C20" s="25"/>
      <c r="D20" s="26"/>
      <c r="E20" s="26"/>
      <c r="F20" s="26"/>
      <c r="G20" s="26"/>
      <c r="H20" s="27"/>
    </row>
    <row r="21" spans="1:14" x14ac:dyDescent="0.25">
      <c r="A21" s="24"/>
      <c r="B21" s="24"/>
      <c r="C21" s="25"/>
      <c r="D21" s="26"/>
      <c r="E21" s="26"/>
      <c r="F21" s="26"/>
      <c r="G21" s="26"/>
      <c r="H21" s="27"/>
    </row>
    <row r="22" spans="1:14" x14ac:dyDescent="0.25">
      <c r="A22" s="25"/>
      <c r="B22" s="25"/>
      <c r="C22" s="25"/>
      <c r="D22" s="26"/>
      <c r="E22" s="26"/>
      <c r="F22" s="26"/>
      <c r="G22" s="26"/>
      <c r="H22" s="27"/>
    </row>
    <row r="23" spans="1:14" x14ac:dyDescent="0.25">
      <c r="A23" s="25"/>
      <c r="B23" s="25"/>
      <c r="C23" s="28"/>
      <c r="D23" s="29"/>
      <c r="E23" s="29"/>
      <c r="F23" s="29"/>
      <c r="G23" s="29"/>
      <c r="H23" s="27"/>
    </row>
    <row r="24" spans="1:14" x14ac:dyDescent="0.25">
      <c r="A24" s="30"/>
      <c r="B24" s="30"/>
      <c r="C24" s="25"/>
      <c r="D24" s="27"/>
      <c r="E24" s="27"/>
      <c r="F24" s="27"/>
      <c r="G24" s="27"/>
      <c r="H24" s="27"/>
    </row>
    <row r="25" spans="1:14" x14ac:dyDescent="0.25">
      <c r="A25" s="25"/>
      <c r="B25" s="25"/>
      <c r="C25" s="77" t="s">
        <v>48</v>
      </c>
      <c r="D25" s="109" t="s">
        <v>48</v>
      </c>
      <c r="E25" s="109"/>
      <c r="F25" s="109"/>
      <c r="G25" s="109"/>
      <c r="H25" s="31"/>
    </row>
    <row r="26" spans="1:14" x14ac:dyDescent="0.25">
      <c r="A26" s="24"/>
      <c r="B26" s="24"/>
      <c r="C26" s="32" t="s">
        <v>49</v>
      </c>
      <c r="D26" s="106" t="s">
        <v>50</v>
      </c>
      <c r="E26" s="106"/>
      <c r="F26" s="106"/>
      <c r="G26" s="106"/>
      <c r="H26" s="33"/>
    </row>
    <row r="27" spans="1:14" x14ac:dyDescent="0.25">
      <c r="A27" s="34"/>
      <c r="B27" s="34"/>
      <c r="C27" s="35" t="s">
        <v>51</v>
      </c>
      <c r="D27" s="106" t="s">
        <v>52</v>
      </c>
      <c r="E27" s="106"/>
      <c r="F27" s="106"/>
      <c r="G27" s="106"/>
      <c r="H27" s="36"/>
    </row>
    <row r="28" spans="1:14" x14ac:dyDescent="0.25">
      <c r="A28" s="37"/>
      <c r="B28" s="37"/>
      <c r="C28" s="35" t="s">
        <v>53</v>
      </c>
    </row>
  </sheetData>
  <mergeCells count="13">
    <mergeCell ref="F8:G8"/>
    <mergeCell ref="A1:H2"/>
    <mergeCell ref="A3:H3"/>
    <mergeCell ref="A4:G4"/>
    <mergeCell ref="A5:G5"/>
    <mergeCell ref="A6:F6"/>
    <mergeCell ref="D27:G27"/>
    <mergeCell ref="F10:G10"/>
    <mergeCell ref="F12:G12"/>
    <mergeCell ref="F15:G15"/>
    <mergeCell ref="A19:G19"/>
    <mergeCell ref="D25:G25"/>
    <mergeCell ref="D26:G26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25601" r:id="rId4">
          <objectPr defaultSize="0" autoPict="0" r:id="rId5">
            <anchor moveWithCells="1" sizeWithCells="1">
              <from>
                <xdr:col>0</xdr:col>
                <xdr:colOff>438150</xdr:colOff>
                <xdr:row>0</xdr:row>
                <xdr:rowOff>66675</xdr:rowOff>
              </from>
              <to>
                <xdr:col>2</xdr:col>
                <xdr:colOff>161925</xdr:colOff>
                <xdr:row>1</xdr:row>
                <xdr:rowOff>714375</xdr:rowOff>
              </to>
            </anchor>
          </objectPr>
        </oleObject>
      </mc:Choice>
      <mc:Fallback>
        <oleObject progId="PBrush" shapeId="25601" r:id="rId4"/>
      </mc:Fallback>
    </mc:AlternateContent>
  </oleObject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8YLtt5/j1ZxWh4iJTX3gem2tpes=</DigestValue>
    </Reference>
    <Reference URI="#idOfficeObject" Type="http://www.w3.org/2000/09/xmldsig#Object">
      <DigestMethod Algorithm="http://www.w3.org/2000/09/xmldsig#sha1"/>
      <DigestValue>4SOqEzDdzGGZpIxH8Alo49YugLw=</DigestValue>
    </Reference>
  </SignedInfo>
  <SignatureValue>
    qyHg0nZlrnhDeeL7NCkhyLNua1rwH9uqIBCVIdlZNDi+vl+/6aTEZPNq2hByLThXZLYy7yCQ
    09/mdoYjpIF0k55rm/xMgf2te52D5QuBx8mVHLOUZ3cTGfUg0tTvDuOqKYd/Qz2L+KV6tGA6
    /f/jdIyMjJJKq26nne2cegiKhOMnhvhx4GoK7CG5j0CsKHzy2xpOrmTvJ5D8Fs10GlcxdXhC
    25CAUKcf8AQUV3Y/9smWgCJmS4cfOHgasiD+qyIx9V6QOp1cxqkJdjCxDsC4No0ju7jqf0yi
    0OXufq0w9ovbBwZwOXEdv6bSa+X62nXDcoynBr6nvG8ixyjEeh+nhg==
  </SignatureValue>
  <KeyInfo>
    <KeyValue>
      <RSAKeyValue>
        <Modulus>
            xNwGYy2O1/s82ZfevzuMoydC51bD/+I6YbKV56EL9uSRKA76jeNi82aChef/Kv0ba3hk7cjz
            0ZTtgy4bxEoTdH/mm7T8NvE6kYOLnYEQIfao0CoRIeBlZwq1oLcpnehiWOgwbvUzyrQc6SYh
            ZVy63SWi+2jmenO+jobpDljQtg6JLTab9JA5vWioW0m6NEJ0czpuxz+nx1IjDavoRWs5nMQw
            KUGSkxZ9ytFcv0sIZs8/7PYxp+wBPgZFVDF2gc2bVvGdalkjZRecVldAvexNI/Vi7814F7Mm
            h898NXe5N99A6biyJl5EgndBuDZrdAbaM88KxYSW2FZtppfJLXcpOQ==
          </Modulus>
        <Exponent>AQAB</Exponent>
      </RSAKeyValue>
    </KeyValue>
    <X509Data>
      <X509Certificate>
          MIIHBTCCBO2gAwIBAgIIHAgjEhlS7hEwDQYJKoZIhvcNAQELBQAwWTELMAkGA1UEBhMCQlIx
          EzARBgNVBAoTCklDUC1CcmFzaWwxFTATBgNVBAsTDEFDIFNPTFVUSSB2NTEeMBwGA1UEAxMV
          QUMgU09MVVRJIE11bHRpcGxhIHY1MB4XDTIzMTIxOTE2NTUwMFoXDTI2MTIxOTE2NTUwMFow
          gboxCzAJBgNVBAYTAkJSMRMwEQYDVQQKEwpJQ1AtQnJhc2lsMR4wHAYDVQQLExVBQyBTT0xV
          VEkgTXVsdGlwbGEgdjUxFzAVBgNVBAsTDjI3ODA4MTQ0MDAwMTI1MRMwEQYDVQQLEwpQcmVz
          ZW5jaWFsMRowGAYDVQQLExFDZXJ0aWZpY2FkbyBQRiBBMzEsMCoGA1UEAxMjQ0xPVkVTIERB
          IFNJTFZBIEJPVEVMSE86MjkxMzQ4MDM2NTMwggEiMA0GCSqGSIb3DQEBAQUAA4IBDwAwggEK
          AoIBAQDE3AZjLY7X+zzZl96/O4yjJ0LnVsP/4jphspXnoQv25JEoDvqN42LzZoKF5/8q/Rtr
          eGTtyPPRlO2DLhvEShN0f+abtPw28TqRg4udgRAh9qjQKhEh4GVnCrWgtymd6GJY6DBu9TPK
          tBzpJiFlXLrdJaL7aOZ6c76OhukOWNC2DoktNpv0kDm9aKhbSbo0QnRzOm7HP6fHUiMNq+hF
          azmcxDApQZKTFn3K0Vy/Swhmzz/s9jGn7AE+BkVUMXaBzZtW8Z1qWSNlF5xWV0C97E0j9WLv
          zXgXsyaHz3w1d7k330DpuLImXkSCd0G4Nmt0BtozzwrFhJbYVm2ml8ktdyk5AgMBAAGjggJt
          MIICaTAJBgNVHRMEAjAAMB8GA1UdIwQYMBaAFMVS7SWACd+cgsifR8bdtF8x3bmxMFQGCCsG
          AQUFBwEBBEgwRjBEBggrBgEFBQcwAoY4aHR0cDovL2NjZC5hY3NvbHV0aS5jb20uYnIvbGNy
          L2FjLXNvbHV0aS1tdWx0aXBsYS12NS5wN2IwgZwGA1UdEQSBlDCBkYEccHJlZmVpdG9AbWly
          YWRvdXJvLm1nLmdvdi5icqA4BgVgTAEDAaAvEy0yNjExMTk1NzI5MTM0ODAzNjUzMDAwMDAw
          MDAwMDAwMDAwMDAwMDAwMDAwMDCgFwYFYEwBAwagDhMMMDAwMDAwMDAwMDAwoB4GBWBMAQMF
          oBUTEzAwMDAwMDAwMDAwMDAwMDAwMDAwXQYDVR0gBFYwVDBSBgZgTAECAyUwSDBGBggrBgEF
          BQcCARY6aHR0cDovL2NjZC5hY3NvbHV0aS5jb20uYnIvZG9jcy9kcGMtYWMtc29sdXRpLW11
          bHRpcGxhLnBkZjApBgNVHSUEIjAgBggrBgEFBQcDAgYIKwYBBQUHAwQGCisGAQQBgjcUAgIw
          gYwGA1UdHwSBhDCBgTA+oDygOoY4aHR0cDovL2NjZC5hY3NvbHV0aS5jb20uYnIvbGNyL2Fj
          LXNvbHV0aS1tdWx0aXBsYS12NS5jcmwwP6A9oDuGOWh0dHA6Ly9jY2QyLmFjc29sdXRpLmNv
          bS5ici9sY3IvYWMtc29sdXRpLW11bHRpcGxhLXY1LmNybDAdBgNVHQ4EFgQUJI2Yrylkq5e1
          AkBll23/JA4lrmEwDgYDVR0PAQH/BAQDAgXgMA0GCSqGSIb3DQEBCwUAA4ICAQAcLO7DPe55
          8cKZ8mncqrAOrhpOUa9nclPwkuy50zVMaZMhyi71KE/YUsszLeJP3gd4X6kWDuGb0VpqVn3q
          cgJ/HdHNYpJqzkhhIaZ97kWWBxljxCleYCUefubNoYI2aWyES4SkK2Q8HLAuQb6KU7bngklP
          KRW6M4j8l9tXLD246tpayvoXeYkrsnckGVVksZ0yCxxr2twAxYI/fu0SdgTiVG+gOrDx/ZrL
          MKKQNMjDiIZ8P37WcELO2bCTWokVf1GOFhTmMc+QTtXh1LG9kR/NNpFMtwgqL9xSMKXD4bHI
          teoMv9FVqe0NYw2BDsuAxtrGbFLOQcy+dYSGG+I4IWg64jYb9PucqLyPziitSlHvNGUrHdIY
          OYBCaZnjm5HNsgKU5myLLQYnhjxo9qECJQxX7+3c3zKO6V9n0YNhSjM0PcxnMMGxXL1I9um6
          OfUst9ItfJ/m7ZcNn6J3yAkkQ1TEbA3WA5P95KVs/4DYxTSmYZyEfYay1lv+HAvZJ4kQQ64A
          XUpgthitNx5xq4PBA53RUOLlpuom+YyzNiqbSsl3Si/5h5pV0fw13hzlhFWh3jvOhnxyvLPy
          XQH8aVqKg6V/qOkAK+AlmUGQ4CrsXPQXZXX8/whZxemenvoL7Rw/SeNUil5YXLWxI+cElZjY
          slng1g9eS+RyMxMG5ivP5bQDNw==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tSTWA4mslFZs44p9elKlG1M8lmE=</DigestValue>
      </Reference>
      <Reference URI="/xl/calcChain.xml?ContentType=application/vnd.openxmlformats-officedocument.spreadsheetml.calcChain+xml">
        <DigestMethod Algorithm="http://www.w3.org/2000/09/xmldsig#sha1"/>
        <DigestValue>UpctfY+yXBWjDIzdaeKO5NUHkdk=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drawing1.xml?ContentType=application/vnd.openxmlformats-officedocument.drawing+xml">
        <DigestMethod Algorithm="http://www.w3.org/2000/09/xmldsig#sha1"/>
        <DigestValue>EGcUiOsa+XCDFM2v9duqQxAqFJo=</DigestValue>
      </Reference>
      <Reference URI="/xl/drawings/drawing2.xml?ContentType=application/vnd.openxmlformats-officedocument.drawing+xml">
        <DigestMethod Algorithm="http://www.w3.org/2000/09/xmldsig#sha1"/>
        <DigestValue>U4T3BUPRmlUs1ItyK2k498PlyXE=</DigestValue>
      </Reference>
      <Reference URI="/xl/drawings/drawing3.xml?ContentType=application/vnd.openxmlformats-officedocument.drawing+xml">
        <DigestMethod Algorithm="http://www.w3.org/2000/09/xmldsig#sha1"/>
        <DigestValue>x+A8oNPvP/b/MqCKKhGDTvD3vM4=</DigestValue>
      </Reference>
      <Reference URI="/xl/drawings/drawing4.xml?ContentType=application/vnd.openxmlformats-officedocument.drawing+xml">
        <DigestMethod Algorithm="http://www.w3.org/2000/09/xmldsig#sha1"/>
        <DigestValue>zRRW58cEbaPVt8XZvZiiLYpU4ss=</DigestValue>
      </Reference>
      <Reference URI="/xl/drawings/vmlDrawing1.vml?ContentType=application/vnd.openxmlformats-officedocument.vmlDrawing">
        <DigestMethod Algorithm="http://www.w3.org/2000/09/xmldsig#sha1"/>
        <DigestValue>WuBEdQYWqIrwGHQs0w6KX+2D9GQ=</DigestValue>
      </Reference>
      <Reference URI="/xl/drawings/vmlDrawing2.vml?ContentType=application/vnd.openxmlformats-officedocument.vmlDrawing">
        <DigestMethod Algorithm="http://www.w3.org/2000/09/xmldsig#sha1"/>
        <DigestValue>9tWJEJTfQ2/EWXHKj6ILLx3Q0hc=</DigestValue>
      </Reference>
      <Reference URI="/xl/drawings/vmlDrawing3.vml?ContentType=application/vnd.openxmlformats-officedocument.vmlDrawing">
        <DigestMethod Algorithm="http://www.w3.org/2000/09/xmldsig#sha1"/>
        <DigestValue>/N67DEVhZupb3JgQfZLdVq88lrE=</DigestValue>
      </Reference>
      <Reference URI="/xl/drawings/vmlDrawing4.vml?ContentType=application/vnd.openxmlformats-officedocument.vmlDrawing">
        <DigestMethod Algorithm="http://www.w3.org/2000/09/xmldsig#sha1"/>
        <DigestValue>b2JCSGIMvcFNWPBKCeGvLPOuBus=</DigestValue>
      </Reference>
      <Reference URI="/xl/embeddings/oleObject1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0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1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2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3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4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5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6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7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8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9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0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1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2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3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4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5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6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7.bin?ContentType=application/vnd.openxmlformats-officedocument.oleObject">
        <DigestMethod Algorithm="http://www.w3.org/2000/09/xmldsig#sha1"/>
        <DigestValue>PvHZrlc5vYqdq9OfgQandTVDAOI=</DigestValue>
      </Reference>
      <Reference URI="/xl/embeddings/oleObject28.bin?ContentType=application/vnd.openxmlformats-officedocument.oleObject">
        <DigestMethod Algorithm="http://www.w3.org/2000/09/xmldsig#sha1"/>
        <DigestValue>PvHZrlc5vYqdq9OfgQandTVDAOI=</DigestValue>
      </Reference>
      <Reference URI="/xl/embeddings/oleObject29.bin?ContentType=application/vnd.openxmlformats-officedocument.oleObject">
        <DigestMethod Algorithm="http://www.w3.org/2000/09/xmldsig#sha1"/>
        <DigestValue>PvHZrlc5vYqdq9OfgQandTVDAOI=</DigestValue>
      </Reference>
      <Reference URI="/xl/embeddings/oleObject3.bin?ContentType=application/vnd.openxmlformats-officedocument.oleObject">
        <DigestMethod Algorithm="http://www.w3.org/2000/09/xmldsig#sha1"/>
        <DigestValue>0gh5KESa4vr3YXp9lWN7pb9wAJw=</DigestValue>
      </Reference>
      <Reference URI="/xl/embeddings/oleObject30.bin?ContentType=application/vnd.openxmlformats-officedocument.oleObject">
        <DigestMethod Algorithm="http://www.w3.org/2000/09/xmldsig#sha1"/>
        <DigestValue>PvHZrlc5vYqdq9OfgQandTVDAOI=</DigestValue>
      </Reference>
      <Reference URI="/xl/embeddings/oleObject31.bin?ContentType=application/vnd.openxmlformats-officedocument.oleObject">
        <DigestMethod Algorithm="http://www.w3.org/2000/09/xmldsig#sha1"/>
        <DigestValue>PvHZrlc5vYqdq9OfgQandTVDAOI=</DigestValue>
      </Reference>
      <Reference URI="/xl/embeddings/oleObject4.bin?ContentType=application/vnd.openxmlformats-officedocument.oleObject">
        <DigestMethod Algorithm="http://www.w3.org/2000/09/xmldsig#sha1"/>
        <DigestValue>0gh5KESa4vr3YXp9lWN7pb9wAJw=</DigestValue>
      </Reference>
      <Reference URI="/xl/embeddings/oleObject5.bin?ContentType=application/vnd.openxmlformats-officedocument.oleObject">
        <DigestMethod Algorithm="http://www.w3.org/2000/09/xmldsig#sha1"/>
        <DigestValue>0gh5KESa4vr3YXp9lWN7pb9wAJw=</DigestValue>
      </Reference>
      <Reference URI="/xl/embeddings/oleObject6.bin?ContentType=application/vnd.openxmlformats-officedocument.oleObject">
        <DigestMethod Algorithm="http://www.w3.org/2000/09/xmldsig#sha1"/>
        <DigestValue>0gh5KESa4vr3YXp9lWN7pb9wAJw=</DigestValue>
      </Reference>
      <Reference URI="/xl/embeddings/oleObject7.bin?ContentType=application/vnd.openxmlformats-officedocument.oleObject">
        <DigestMethod Algorithm="http://www.w3.org/2000/09/xmldsig#sha1"/>
        <DigestValue>0gh5KESa4vr3YXp9lWN7pb9wAJw=</DigestValue>
      </Reference>
      <Reference URI="/xl/embeddings/oleObject8.bin?ContentType=application/vnd.openxmlformats-officedocument.oleObject">
        <DigestMethod Algorithm="http://www.w3.org/2000/09/xmldsig#sha1"/>
        <DigestValue>0gh5KESa4vr3YXp9lWN7pb9wAJw=</DigestValue>
      </Reference>
      <Reference URI="/xl/embeddings/oleObject9.bin?ContentType=application/vnd.openxmlformats-officedocument.oleObject">
        <DigestMethod Algorithm="http://www.w3.org/2000/09/xmldsig#sha1"/>
        <DigestValue>0gh5KESa4vr3YXp9lWN7pb9wAJw=</DigestValue>
      </Reference>
      <Reference URI="/xl/media/image1.emf?ContentType=image/x-emf">
        <DigestMethod Algorithm="http://www.w3.org/2000/09/xmldsig#sha1"/>
        <DigestValue>jqimZRYoUr8WeaVpWLLOwCAIz2Q=</DigestValue>
      </Reference>
      <Reference URI="/xl/media/image2.png?ContentType=image/png">
        <DigestMethod Algorithm="http://www.w3.org/2000/09/xmldsig#sha1"/>
        <DigestValue>ySOUksp4EzsXA2pxHZc7gwO3KH4=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t71+vZj1s+FLRygP6twJuQy9DVw=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t71+vZj1s+FLRygP6twJuQy9DVw=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t71+vZj1s+FLRygP6twJuQy9DVw=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t71+vZj1s+FLRygP6twJuQy9DVw=</DigestValue>
      </Reference>
      <Reference URI="/xl/sharedStrings.xml?ContentType=application/vnd.openxmlformats-officedocument.spreadsheetml.sharedStrings+xml">
        <DigestMethod Algorithm="http://www.w3.org/2000/09/xmldsig#sha1"/>
        <DigestValue>MumBfc6IXbdUZzIEsIE3YEpo4UM=</DigestValue>
      </Reference>
      <Reference URI="/xl/styles.xml?ContentType=application/vnd.openxmlformats-officedocument.spreadsheetml.styles+xml">
        <DigestMethod Algorithm="http://www.w3.org/2000/09/xmldsig#sha1"/>
        <DigestValue>DIzG8pO28FsUzXGpqQGbOi/QmNc=</DigestValue>
      </Reference>
      <Reference URI="/xl/theme/theme1.xml?ContentType=application/vnd.openxmlformats-officedocument.theme+xml">
        <DigestMethod Algorithm="http://www.w3.org/2000/09/xmldsig#sha1"/>
        <DigestValue>GiN5+//QMx/r04lLdrjPd7YZCdk=</DigestValue>
      </Reference>
      <Reference URI="/xl/workbook.xml?ContentType=application/vnd.openxmlformats-officedocument.spreadsheetml.sheet.main+xml">
        <DigestMethod Algorithm="http://www.w3.org/2000/09/xmldsig#sha1"/>
        <DigestValue>6v0WnfCqKK+zlwvdVWNoiLDyDcc=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18"/>
            <mdssi:RelationshipReference SourceId="rId26"/>
            <mdssi:RelationshipReference SourceId="rId3"/>
            <mdssi:RelationshipReference SourceId="rId21"/>
            <mdssi:RelationshipReference SourceId="rId7"/>
            <mdssi:RelationshipReference SourceId="rId12"/>
            <mdssi:RelationshipReference SourceId="rId17"/>
            <mdssi:RelationshipReference SourceId="rId25"/>
            <mdssi:RelationshipReference SourceId="rId2"/>
            <mdssi:RelationshipReference SourceId="rId16"/>
            <mdssi:RelationshipReference SourceId="rId20"/>
            <mdssi:RelationshipReference SourceId="rId29"/>
            <mdssi:RelationshipReference SourceId="rId1"/>
            <mdssi:RelationshipReference SourceId="rId6"/>
            <mdssi:RelationshipReference SourceId="rId11"/>
            <mdssi:RelationshipReference SourceId="rId24"/>
            <mdssi:RelationshipReference SourceId="rId32"/>
            <mdssi:RelationshipReference SourceId="rId5"/>
            <mdssi:RelationshipReference SourceId="rId15"/>
            <mdssi:RelationshipReference SourceId="rId23"/>
            <mdssi:RelationshipReference SourceId="rId28"/>
            <mdssi:RelationshipReference SourceId="rId10"/>
            <mdssi:RelationshipReference SourceId="rId19"/>
            <mdssi:RelationshipReference SourceId="rId31"/>
            <mdssi:RelationshipReference SourceId="rId4"/>
            <mdssi:RelationshipReference SourceId="rId9"/>
            <mdssi:RelationshipReference SourceId="rId14"/>
            <mdssi:RelationshipReference SourceId="rId22"/>
            <mdssi:RelationshipReference SourceId="rId27"/>
            <mdssi:RelationshipReference SourceId="rId30"/>
          </Transform>
          <Transform Algorithm="http://www.w3.org/TR/2001/REC-xml-c14n-20010315"/>
        </Transforms>
        <DigestMethod Algorithm="http://www.w3.org/2000/09/xmldsig#sha1"/>
        <DigestValue>w+e7/Seq2LauN+z4s2Ek8Zos2Tw=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0l+k1crlYIskBzvpm71frz0Vh9s=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KwBKU4R2PUD7kq29B4wdigePaAM=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TBXkf0eh8ARJeHay/4TMCl9oL34=</DigestValue>
      </Reference>
      <Reference URI="/xl/worksheets/sheet1.xml?ContentType=application/vnd.openxmlformats-officedocument.spreadsheetml.worksheet+xml">
        <DigestMethod Algorithm="http://www.w3.org/2000/09/xmldsig#sha1"/>
        <DigestValue>OQhjqPz5LR/0vtJ0QrcGfw3zBd0=</DigestValue>
      </Reference>
      <Reference URI="/xl/worksheets/sheet2.xml?ContentType=application/vnd.openxmlformats-officedocument.spreadsheetml.worksheet+xml">
        <DigestMethod Algorithm="http://www.w3.org/2000/09/xmldsig#sha1"/>
        <DigestValue>7BWx1Z+wZLpadVqOn2O4yd6YzvA=</DigestValue>
      </Reference>
      <Reference URI="/xl/worksheets/sheet3.xml?ContentType=application/vnd.openxmlformats-officedocument.spreadsheetml.worksheet+xml">
        <DigestMethod Algorithm="http://www.w3.org/2000/09/xmldsig#sha1"/>
        <DigestValue>aATW5h6W298UeqdgkxF+k3Azcoo=</DigestValue>
      </Reference>
      <Reference URI="/xl/worksheets/sheet4.xml?ContentType=application/vnd.openxmlformats-officedocument.spreadsheetml.worksheet+xml">
        <DigestMethod Algorithm="http://www.w3.org/2000/09/xmldsig#sha1"/>
        <DigestValue>IQIVV6ug5Y8HYaeVmJ5NeOkeDbY=</DigestValue>
      </Reference>
    </Manifest>
    <SignatureProperties>
      <SignatureProperty Id="idSignatureTime" Target="#idPackageSignature">
        <mdssi:SignatureTime>
          <mdssi:Format>YYYY-MM-DDThh:mm:ssTZD</mdssi:Format>
          <mdssi:Value>2024-05-08T18:01:29Z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MEDIÇÃO RUAS MIRA</vt:lpstr>
      <vt:lpstr>ORÇAMENTO</vt:lpstr>
      <vt:lpstr>ORÇAMENTO (2)</vt:lpstr>
      <vt:lpstr>ORÇAMENTO (3)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Obras 01</cp:lastModifiedBy>
  <cp:lastPrinted>2024-05-06T13:54:02Z</cp:lastPrinted>
  <dcterms:created xsi:type="dcterms:W3CDTF">2021-11-26T15:53:46Z</dcterms:created>
  <dcterms:modified xsi:type="dcterms:W3CDTF">2024-05-08T17:57:57Z</dcterms:modified>
</cp:coreProperties>
</file>