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Default Extension="vml" ContentType="application/vnd.openxmlformats-officedocument.vmlDrawing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ras 01\Desktop\SANTA B, LAJE QUENTA SOL\LAJE\"/>
    </mc:Choice>
  </mc:AlternateContent>
  <xr:revisionPtr revIDLastSave="0" documentId="13_ncr:1_{3F35CD41-8E60-4D47-AA24-488D9ED1D8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6" l="1"/>
  <c r="G12" i="6"/>
  <c r="H12" i="6" s="1"/>
  <c r="G25" i="6"/>
  <c r="E21" i="6"/>
  <c r="E20" i="6"/>
  <c r="E17" i="6"/>
  <c r="E16" i="6"/>
  <c r="E14" i="6"/>
  <c r="G21" i="6"/>
  <c r="G20" i="6"/>
  <c r="C13" i="6"/>
  <c r="G24" i="6"/>
  <c r="H24" i="6" s="1"/>
  <c r="H21" i="6" l="1"/>
  <c r="H20" i="6"/>
  <c r="G23" i="6"/>
  <c r="H23" i="6" s="1"/>
  <c r="G22" i="6"/>
  <c r="H22" i="6" s="1"/>
  <c r="G19" i="6"/>
  <c r="H19" i="6" s="1"/>
  <c r="G15" i="6"/>
  <c r="G14" i="6"/>
  <c r="G16" i="6"/>
  <c r="G17" i="6"/>
  <c r="G18" i="6"/>
  <c r="H18" i="6" s="1"/>
  <c r="H16" i="6" l="1"/>
  <c r="H15" i="6"/>
  <c r="H14" i="6"/>
  <c r="H17" i="6"/>
  <c r="G10" i="6"/>
  <c r="H10" i="6" s="1"/>
  <c r="H9" i="6" s="1"/>
  <c r="G13" i="6" l="1"/>
  <c r="H13" i="6" s="1"/>
  <c r="H11" i="6" s="1"/>
  <c r="H26" i="6" l="1"/>
</calcChain>
</file>

<file path=xl/sharedStrings.xml><?xml version="1.0" encoding="utf-8"?>
<sst xmlns="http://schemas.openxmlformats.org/spreadsheetml/2006/main" count="86" uniqueCount="73">
  <si>
    <t>PLANILHA ORÇAMENTÁRIA DE CUSTOS</t>
  </si>
  <si>
    <t>BDI =</t>
  </si>
  <si>
    <t>ITEM</t>
  </si>
  <si>
    <t>CÓDIGO</t>
  </si>
  <si>
    <t>UNIDADE</t>
  </si>
  <si>
    <t>QUANT</t>
  </si>
  <si>
    <t>UNITÁRIO SEM BDI</t>
  </si>
  <si>
    <t>UNITÁRIO COM BDI</t>
  </si>
  <si>
    <t>TOTAL</t>
  </si>
  <si>
    <t xml:space="preserve">SERVIÇOS PRELIMINARES </t>
  </si>
  <si>
    <t>TOTAL DO ITEM</t>
  </si>
  <si>
    <t>1.1</t>
  </si>
  <si>
    <t>COMPOSIÇÃO 1</t>
  </si>
  <si>
    <t>2.1</t>
  </si>
  <si>
    <t>M2</t>
  </si>
  <si>
    <t>2.2</t>
  </si>
  <si>
    <t>M3</t>
  </si>
  <si>
    <t>2.3</t>
  </si>
  <si>
    <t>2.4</t>
  </si>
  <si>
    <t>M</t>
  </si>
  <si>
    <t>_________________________________</t>
  </si>
  <si>
    <t>THAÍS LOPES DE CASTRO</t>
  </si>
  <si>
    <t>CLOVES DA SILVA BOTELHO</t>
  </si>
  <si>
    <t xml:space="preserve">ENGENHEIRA CIVIL </t>
  </si>
  <si>
    <t>PREFEITO MUNICIPAL</t>
  </si>
  <si>
    <r>
      <t>CREA- 141895826-3</t>
    </r>
    <r>
      <rPr>
        <b/>
        <sz val="10"/>
        <color indexed="8"/>
        <rFont val="Calibri"/>
        <family val="2"/>
        <scheme val="minor"/>
      </rPr>
      <t xml:space="preserve"> </t>
    </r>
  </si>
  <si>
    <t>KG</t>
  </si>
  <si>
    <t>FORNECIMENTO E COLOCAÇÃO DE PLACA DE OBRA EM CHAPA GALVANIZADA #26, ESP. 0,45MM, DIMENSÃO (3X1,5)M, PLOTADA COM ADESIVO VINÍLICO, AFIXADA COM REBITES 4,8X40MM, EM
ESTRUTURA METÁLICA DE METALON 20X20MM, ESP. 1,25MM, INCLUSIVE SUPORTE EM EUCALIPTO AUTOCLAVADO PINTADO COM TINTA PVA DUAS (2) DEMÃOS</t>
  </si>
  <si>
    <t>ED-28427</t>
  </si>
  <si>
    <t>VIGA DE 0,21 A 0,35 M DE LARGURA EM CONCRETO 20MPa,APARENTE, ARMAÇÃO, FÔRMA PLASTIFICADA, ESCORAMENTO E DESFORMA</t>
  </si>
  <si>
    <t>ED-50850</t>
  </si>
  <si>
    <t>PILAR EM CONCRETO APARENTE 20 MPa, INCLUSIVE ARMAÇÃO, FÔRMA PLASTIFICADA E DESFORMA</t>
  </si>
  <si>
    <t>ED-50842</t>
  </si>
  <si>
    <t>ED-50847</t>
  </si>
  <si>
    <t>FORNECIMENTO DE CONCRETO ESTRUTURAL, USINADO BOMBEADO, COM FCK 30MPA, INCLUSIVE LANÇAMENTO, ADENSAMENTO E ACABAMENTO (FUNDAÇÃO)</t>
  </si>
  <si>
    <t>ED-49806</t>
  </si>
  <si>
    <t xml:space="preserve">Armação de aço tipo CA-50 (Execução, incluindo preparo, dobragem, colocação nas formas e transporte de todos os materiais)
</t>
  </si>
  <si>
    <t>RO-41387</t>
  </si>
  <si>
    <t>2.5</t>
  </si>
  <si>
    <t>2.6</t>
  </si>
  <si>
    <t>GUARDA-CORPO EM TUBO GALVANIZADO DIN 2440 D = 2", COM SUBDIVISÕES EM TUBO DE AÇO D = 1/2", H = 1,05 M</t>
  </si>
  <si>
    <t>ED-50940</t>
  </si>
  <si>
    <t>2.7</t>
  </si>
  <si>
    <t>APLICAÇÃO DE SELANTE, MASTIQUE ELÁSTICO, EM JUNTA DE DILAÇÃO, DIMENSÃO 20X10 MM, FATOR DE FORMA 1:2, EXCLUSIVE DELIMITADOR DE PROFUNDIDADE</t>
  </si>
  <si>
    <t>ED-50579</t>
  </si>
  <si>
    <t>2.8</t>
  </si>
  <si>
    <t>TOTAL COM BDI</t>
  </si>
  <si>
    <t>2.9</t>
  </si>
  <si>
    <t>PERFURAÇÃO MECÂNICA DE ESTACA TIPO TRADO ROTATIVO, INCLUSIVE AFASTAMENTO LATERAL, EXCLUSIVE ARMAÇÃO, CONCRETO ESTRUTURAL, TRANSPORTE E RETIRADA DO
MATERIAL ESCAVADO</t>
  </si>
  <si>
    <t>ED-29802</t>
  </si>
  <si>
    <t xml:space="preserve">EXECUÇÃO DE ESTACA TIPO STRAUSS, DIÂMETRO 25CM, EXCLUSIVE ARMAÇÃO, INCLUSIVE CONCRETO ESTRUTURAL, USINADO, COM FCK 20MPA, LANÇAMENTO, ADENSAMENTO E
ACABAMENTO (FUNDAÇÃO)
</t>
  </si>
  <si>
    <t>ED-49741</t>
  </si>
  <si>
    <t>2.10</t>
  </si>
  <si>
    <t>EXECUÇÃO DA PROTEÇÃO</t>
  </si>
  <si>
    <t xml:space="preserve">PINTURA ANTICORROSIVA A BASE DE ÓXIDO DE FERRO (ZARCÃO)  EM ESQUADRIA E SUPERFÍCIE METÁLICA, UMA (1) DEMÃO
</t>
  </si>
  <si>
    <t>ED-50532</t>
  </si>
  <si>
    <t>ED-50487</t>
  </si>
  <si>
    <t>2.11</t>
  </si>
  <si>
    <t>2.12</t>
  </si>
  <si>
    <t xml:space="preserve"> </t>
  </si>
  <si>
    <t>PINTURA EPÓXI EM SUPERFÍCIES DE AÇO CARBONO, DUAS (2) DEMÃOS</t>
  </si>
  <si>
    <r>
      <t xml:space="preserve">OBRA: </t>
    </r>
    <r>
      <rPr>
        <sz val="10"/>
        <rFont val="Arial"/>
        <family val="2"/>
      </rPr>
      <t>EXECUÇÃO DE LAJE PARA PROTEÇÃO DE ENCOSTAS</t>
    </r>
  </si>
  <si>
    <r>
      <rPr>
        <b/>
        <sz val="10"/>
        <rFont val="Arial"/>
        <family val="2"/>
      </rPr>
      <t xml:space="preserve">LOCAL: </t>
    </r>
    <r>
      <rPr>
        <sz val="10"/>
        <rFont val="Arial"/>
        <family val="2"/>
      </rPr>
      <t>RUA CAPITÃO ALBUCACYS DE CASTRO</t>
    </r>
  </si>
  <si>
    <r>
      <rPr>
        <b/>
        <sz val="10"/>
        <rFont val="Arial"/>
        <family val="2"/>
      </rPr>
      <t xml:space="preserve"> DATA BASE:</t>
    </r>
    <r>
      <rPr>
        <sz val="10"/>
        <rFont val="Arial"/>
        <family val="2"/>
      </rPr>
      <t xml:space="preserve"> SETOP JAN/ AGOSTO 2023</t>
    </r>
  </si>
  <si>
    <t>2.13</t>
  </si>
  <si>
    <t>2.14</t>
  </si>
  <si>
    <t xml:space="preserve">LAJE MACIÇA 15 CM DE CONCRETO 13,5 MPa COM ADITIVO IMPERMEABILIZANTE, ARMAÇÃO, FÔRMA , DESFORMA 
</t>
  </si>
  <si>
    <t>ALVENARIA DE VEDAÇÃO COM BLOCO DE CONCRETO, ESP. 9CM, PARA REVESTIMENTO, INCLUSIVE ARGAMASSA PARA ASSENTAMENTO</t>
  </si>
  <si>
    <t>ED-48191</t>
  </si>
  <si>
    <t>Demolição de pavimento de concreto (Execução, incluindo a remoção do material demolido)</t>
  </si>
  <si>
    <t>RO-41435</t>
  </si>
  <si>
    <t>18,59</t>
  </si>
  <si>
    <r>
      <t xml:space="preserve">DATA: </t>
    </r>
    <r>
      <rPr>
        <sz val="10"/>
        <rFont val="Arial"/>
        <family val="2"/>
      </rPr>
      <t>08/05/2024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</si>
</sst>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&quot;R$&quot;\ 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sz val="8"/>
      <name val="Calibri"/>
      <family val="2"/>
      <scheme val="minor"/>
    </font>
    <font>
      <sz val="9"/>
      <color rgb="FF000000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3" applyFont="1" applyAlignment="1">
      <alignment vertical="center"/>
    </xf>
    <xf numFmtId="0" fontId="5" fillId="0" borderId="0" xfId="3" applyFont="1" applyBorder="1" applyAlignment="1">
      <alignment vertical="center"/>
    </xf>
    <xf numFmtId="0" fontId="2" fillId="0" borderId="0" xfId="3" applyFont="1" applyBorder="1" applyAlignment="1">
      <alignment vertical="center"/>
    </xf>
    <xf numFmtId="0" fontId="2" fillId="0" borderId="0" xfId="3" applyFont="1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0" xfId="3" applyFont="1" applyFill="1" applyBorder="1" applyAlignment="1">
      <alignment vertical="center"/>
    </xf>
    <xf numFmtId="165" fontId="2" fillId="2" borderId="0" xfId="3" applyNumberFormat="1" applyFont="1" applyFill="1" applyBorder="1" applyAlignment="1">
      <alignment vertical="center"/>
    </xf>
    <xf numFmtId="0" fontId="2" fillId="2" borderId="0" xfId="3" applyFont="1" applyFill="1" applyBorder="1"/>
    <xf numFmtId="165" fontId="2" fillId="2" borderId="0" xfId="3" applyNumberFormat="1" applyFill="1" applyBorder="1" applyAlignment="1">
      <alignment vertical="center"/>
    </xf>
    <xf numFmtId="0" fontId="8" fillId="2" borderId="0" xfId="3" applyFont="1" applyFill="1" applyBorder="1" applyAlignment="1"/>
    <xf numFmtId="4" fontId="9" fillId="0" borderId="0" xfId="0" applyNumberFormat="1" applyFont="1" applyAlignment="1">
      <alignment readingOrder="1"/>
    </xf>
    <xf numFmtId="165" fontId="4" fillId="0" borderId="2" xfId="3" applyNumberFormat="1" applyFont="1" applyBorder="1" applyAlignment="1">
      <alignment vertical="center"/>
    </xf>
    <xf numFmtId="166" fontId="4" fillId="0" borderId="2" xfId="3" applyNumberFormat="1" applyFont="1" applyBorder="1" applyAlignment="1">
      <alignment horizontal="left" vertical="center"/>
    </xf>
    <xf numFmtId="165" fontId="4" fillId="0" borderId="2" xfId="3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top"/>
    </xf>
    <xf numFmtId="165" fontId="4" fillId="3" borderId="2" xfId="3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 wrapText="1"/>
    </xf>
    <xf numFmtId="165" fontId="2" fillId="2" borderId="2" xfId="3" applyNumberFormat="1" applyFont="1" applyFill="1" applyBorder="1" applyAlignment="1">
      <alignment horizontal="center" vertical="center"/>
    </xf>
    <xf numFmtId="0" fontId="2" fillId="0" borderId="0" xfId="3" applyAlignment="1">
      <alignment vertical="center"/>
    </xf>
    <xf numFmtId="0" fontId="8" fillId="0" borderId="0" xfId="0" applyFont="1" applyAlignment="1"/>
    <xf numFmtId="0" fontId="4" fillId="0" borderId="2" xfId="3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2" fillId="3" borderId="2" xfId="3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0" fontId="2" fillId="3" borderId="2" xfId="3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3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4" fillId="0" borderId="2" xfId="3" applyNumberFormat="1" applyFont="1" applyBorder="1" applyAlignment="1">
      <alignment vertical="center"/>
    </xf>
    <xf numFmtId="0" fontId="0" fillId="0" borderId="0" xfId="0"/>
    <xf numFmtId="0" fontId="9" fillId="0" borderId="0" xfId="0" applyFont="1" applyAlignment="1">
      <alignment horizontal="center" readingOrder="1"/>
    </xf>
    <xf numFmtId="0" fontId="8" fillId="0" borderId="0" xfId="0" applyFont="1" applyAlignment="1">
      <alignment horizontal="center" readingOrder="1"/>
    </xf>
    <xf numFmtId="0" fontId="8" fillId="0" borderId="0" xfId="3" applyFont="1" applyAlignment="1">
      <alignment horizontal="center"/>
    </xf>
    <xf numFmtId="0" fontId="4" fillId="0" borderId="2" xfId="3" applyFont="1" applyBorder="1" applyAlignment="1">
      <alignment horizontal="right" vertical="center"/>
    </xf>
    <xf numFmtId="0" fontId="4" fillId="0" borderId="2" xfId="3" applyFont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/>
    </xf>
    <xf numFmtId="165" fontId="12" fillId="0" borderId="2" xfId="3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165" fontId="11" fillId="0" borderId="0" xfId="0" applyNumberFormat="1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0" xfId="0" applyFill="1"/>
    <xf numFmtId="0" fontId="14" fillId="0" borderId="0" xfId="0" applyFont="1" applyAlignment="1">
      <alignment horizontal="center" vertical="center" wrapText="1"/>
    </xf>
    <xf numFmtId="2" fontId="2" fillId="2" borderId="2" xfId="3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3" applyFont="1" applyAlignment="1">
      <alignment horizontal="center"/>
    </xf>
    <xf numFmtId="0" fontId="2" fillId="2" borderId="6" xfId="3" applyFill="1" applyBorder="1" applyAlignment="1">
      <alignment horizontal="center" vertical="center"/>
    </xf>
    <xf numFmtId="0" fontId="2" fillId="2" borderId="7" xfId="3" applyFill="1" applyBorder="1" applyAlignment="1">
      <alignment horizontal="center" vertical="center"/>
    </xf>
    <xf numFmtId="0" fontId="2" fillId="2" borderId="8" xfId="3" applyFill="1" applyBorder="1" applyAlignment="1">
      <alignment horizontal="center" vertical="center"/>
    </xf>
    <xf numFmtId="0" fontId="2" fillId="2" borderId="9" xfId="3" applyFill="1" applyBorder="1" applyAlignment="1">
      <alignment horizontal="center" vertical="center"/>
    </xf>
    <xf numFmtId="0" fontId="2" fillId="2" borderId="1" xfId="3" applyFill="1" applyBorder="1" applyAlignment="1">
      <alignment horizontal="center" vertical="center"/>
    </xf>
    <xf numFmtId="0" fontId="2" fillId="2" borderId="10" xfId="3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0" fontId="4" fillId="0" borderId="2" xfId="3" applyFont="1" applyBorder="1" applyAlignment="1">
      <alignment horizontal="left" vertical="center" wrapText="1"/>
    </xf>
    <xf numFmtId="0" fontId="4" fillId="0" borderId="2" xfId="3" applyFont="1" applyBorder="1" applyAlignment="1">
      <alignment horizontal="left" vertical="center"/>
    </xf>
    <xf numFmtId="0" fontId="2" fillId="0" borderId="4" xfId="3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/>
    </xf>
    <xf numFmtId="0" fontId="2" fillId="0" borderId="3" xfId="3" applyFont="1" applyBorder="1" applyAlignment="1">
      <alignment horizontal="left" vertical="center"/>
    </xf>
    <xf numFmtId="0" fontId="4" fillId="3" borderId="4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/>
    </xf>
    <xf numFmtId="2" fontId="4" fillId="3" borderId="2" xfId="3" applyNumberFormat="1" applyFont="1" applyFill="1" applyBorder="1" applyAlignment="1">
      <alignment horizontal="center" vertical="center"/>
    </xf>
    <xf numFmtId="0" fontId="4" fillId="0" borderId="2" xfId="3" applyFont="1" applyBorder="1" applyAlignment="1">
      <alignment horizontal="right" vertical="center"/>
    </xf>
    <xf numFmtId="0" fontId="8" fillId="2" borderId="0" xfId="3" applyFont="1" applyFill="1" applyBorder="1" applyAlignment="1">
      <alignment horizontal="center"/>
    </xf>
  </cellXfs>
  <cellStyles count="11">
    <cellStyle name="Normal" xfId="0" builtinId="0"/>
    <cellStyle name="Normal 2" xfId="1" xr:uid="{00000000-0005-0000-0000-000002000000}"/>
    <cellStyle name="Normal 2 2" xfId="3" xr:uid="{00000000-0005-0000-0000-000003000000}"/>
    <cellStyle name="Normal 2 3" xfId="8" xr:uid="{00000000-0005-0000-0000-000004000000}"/>
    <cellStyle name="Normal 3" xfId="6" xr:uid="{00000000-0005-0000-0000-000005000000}"/>
    <cellStyle name="Porcentagem 2" xfId="5" xr:uid="{00000000-0005-0000-0000-000006000000}"/>
    <cellStyle name="Separador de milhares 2" xfId="2" xr:uid="{00000000-0005-0000-0000-000008000000}"/>
    <cellStyle name="Separador de milhares 2 2" xfId="4" xr:uid="{00000000-0005-0000-0000-000009000000}"/>
    <cellStyle name="Separador de milhares 2 3" xfId="9" xr:uid="{00000000-0005-0000-0000-00000A000000}"/>
    <cellStyle name="Separador de milhares 3" xfId="7" xr:uid="{00000000-0005-0000-0000-00000B000000}"/>
    <cellStyle name="Vírgula 4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1</xdr:row>
      <xdr:rowOff>57150</xdr:rowOff>
    </xdr:from>
    <xdr:to>
      <xdr:col>7</xdr:col>
      <xdr:colOff>142874</xdr:colOff>
      <xdr:row>2</xdr:row>
      <xdr:rowOff>569882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6925" y="247650"/>
          <a:ext cx="6210299" cy="12842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304800</xdr:colOff>
          <xdr:row>1</xdr:row>
          <xdr:rowOff>95250</xdr:rowOff>
        </xdr:from>
        <xdr:to>
          <xdr:col>2</xdr:col>
          <xdr:colOff>57150</xdr:colOff>
          <xdr:row>2</xdr:row>
          <xdr:rowOff>476250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5"/>
  <sheetViews>
    <sheetView tabSelected="1" topLeftCell="A19" workbookViewId="0">
      <selection activeCell="N17" sqref="N17"/>
    </sheetView>
  </sheetViews>
  <sheetFormatPr defaultRowHeight="15" x14ac:dyDescent="0.25"/>
  <cols>
    <col min="1" max="1" width="9.28515625" style="39" customWidth="1"/>
    <col min="2" max="2" width="15" style="39" customWidth="1"/>
    <col min="3" max="3" width="49.5703125" style="39" customWidth="1"/>
    <col min="4" max="4" width="10.85546875" style="39" customWidth="1"/>
    <col min="5" max="5" width="10.7109375" style="39" customWidth="1"/>
    <col min="6" max="6" width="12.5703125" style="39" customWidth="1"/>
    <col min="7" max="7" width="12.28515625" style="39" customWidth="1"/>
    <col min="8" max="8" width="16" style="39" customWidth="1"/>
    <col min="9" max="16384" width="9.140625" style="39"/>
  </cols>
  <sheetData>
    <row r="2" spans="1:15" ht="60.75" customHeight="1" x14ac:dyDescent="0.25">
      <c r="A2" s="58"/>
      <c r="B2" s="59"/>
      <c r="C2" s="59"/>
      <c r="D2" s="59"/>
      <c r="E2" s="59"/>
      <c r="F2" s="59"/>
      <c r="G2" s="59"/>
      <c r="H2" s="60"/>
    </row>
    <row r="3" spans="1:15" ht="56.25" customHeight="1" x14ac:dyDescent="0.25">
      <c r="A3" s="61"/>
      <c r="B3" s="62"/>
      <c r="C3" s="62"/>
      <c r="D3" s="62"/>
      <c r="E3" s="62"/>
      <c r="F3" s="62"/>
      <c r="G3" s="62"/>
      <c r="H3" s="63"/>
    </row>
    <row r="4" spans="1:15" ht="24" customHeight="1" x14ac:dyDescent="0.25">
      <c r="A4" s="64" t="s">
        <v>0</v>
      </c>
      <c r="B4" s="64"/>
      <c r="C4" s="64"/>
      <c r="D4" s="64"/>
      <c r="E4" s="64"/>
      <c r="F4" s="64"/>
      <c r="G4" s="64"/>
      <c r="H4" s="64"/>
    </row>
    <row r="5" spans="1:15" x14ac:dyDescent="0.25">
      <c r="A5" s="65" t="s">
        <v>61</v>
      </c>
      <c r="B5" s="66"/>
      <c r="C5" s="66"/>
      <c r="D5" s="66"/>
      <c r="E5" s="66"/>
      <c r="F5" s="66"/>
      <c r="G5" s="66"/>
      <c r="H5" s="15" t="s">
        <v>72</v>
      </c>
    </row>
    <row r="6" spans="1:15" x14ac:dyDescent="0.25">
      <c r="A6" s="67" t="s">
        <v>62</v>
      </c>
      <c r="B6" s="68"/>
      <c r="C6" s="68"/>
      <c r="D6" s="68"/>
      <c r="E6" s="68"/>
      <c r="F6" s="68"/>
      <c r="G6" s="69"/>
      <c r="H6" s="38">
        <v>1.3071999999999999</v>
      </c>
    </row>
    <row r="7" spans="1:15" x14ac:dyDescent="0.25">
      <c r="A7" s="67" t="s">
        <v>63</v>
      </c>
      <c r="B7" s="68"/>
      <c r="C7" s="68"/>
      <c r="D7" s="68"/>
      <c r="E7" s="68"/>
      <c r="F7" s="69"/>
      <c r="G7" s="43" t="s">
        <v>1</v>
      </c>
      <c r="H7" s="16">
        <v>1.3071999999999999</v>
      </c>
    </row>
    <row r="8" spans="1:15" ht="25.5" x14ac:dyDescent="0.25">
      <c r="A8" s="25" t="s">
        <v>2</v>
      </c>
      <c r="B8" s="25" t="s">
        <v>3</v>
      </c>
      <c r="C8" s="25" t="s">
        <v>59</v>
      </c>
      <c r="D8" s="25" t="s">
        <v>4</v>
      </c>
      <c r="E8" s="25" t="s">
        <v>5</v>
      </c>
      <c r="F8" s="44" t="s">
        <v>6</v>
      </c>
      <c r="G8" s="44" t="s">
        <v>7</v>
      </c>
      <c r="H8" s="17" t="s">
        <v>8</v>
      </c>
    </row>
    <row r="9" spans="1:15" x14ac:dyDescent="0.25">
      <c r="A9" s="26">
        <v>1</v>
      </c>
      <c r="B9" s="27"/>
      <c r="C9" s="28" t="s">
        <v>9</v>
      </c>
      <c r="D9" s="29"/>
      <c r="E9" s="18"/>
      <c r="F9" s="70" t="s">
        <v>10</v>
      </c>
      <c r="G9" s="71"/>
      <c r="H9" s="19">
        <f>H10</f>
        <v>1787.1254080000001</v>
      </c>
    </row>
    <row r="10" spans="1:15" ht="102" x14ac:dyDescent="0.25">
      <c r="A10" s="30" t="s">
        <v>11</v>
      </c>
      <c r="B10" s="37" t="s">
        <v>28</v>
      </c>
      <c r="C10" s="31" t="s">
        <v>27</v>
      </c>
      <c r="D10" s="30" t="s">
        <v>4</v>
      </c>
      <c r="E10" s="32">
        <v>1</v>
      </c>
      <c r="F10" s="20">
        <v>1367.14</v>
      </c>
      <c r="G10" s="20">
        <f>F10*1.3072</f>
        <v>1787.1254080000001</v>
      </c>
      <c r="H10" s="20">
        <f>G10*E10</f>
        <v>1787.1254080000001</v>
      </c>
      <c r="L10" s="56"/>
      <c r="M10" s="56"/>
      <c r="N10" s="56"/>
      <c r="O10" s="56"/>
    </row>
    <row r="11" spans="1:15" ht="25.5" customHeight="1" x14ac:dyDescent="0.25">
      <c r="A11" s="26">
        <v>2</v>
      </c>
      <c r="B11" s="27"/>
      <c r="C11" s="28" t="s">
        <v>53</v>
      </c>
      <c r="D11" s="33"/>
      <c r="E11" s="21"/>
      <c r="F11" s="72" t="s">
        <v>10</v>
      </c>
      <c r="G11" s="72"/>
      <c r="H11" s="19">
        <f>SUM(H12:H25)</f>
        <v>55605.219844735999</v>
      </c>
    </row>
    <row r="12" spans="1:15" s="53" customFormat="1" ht="49.5" customHeight="1" x14ac:dyDescent="0.25">
      <c r="A12" s="49" t="s">
        <v>13</v>
      </c>
      <c r="B12" s="30" t="s">
        <v>70</v>
      </c>
      <c r="C12" s="34" t="s">
        <v>69</v>
      </c>
      <c r="D12" s="35" t="s">
        <v>14</v>
      </c>
      <c r="E12" s="45">
        <v>35</v>
      </c>
      <c r="F12" s="54" t="s">
        <v>71</v>
      </c>
      <c r="G12" s="55">
        <f>F12*H7</f>
        <v>24.300847999999998</v>
      </c>
      <c r="H12" s="22">
        <f>G12*E12</f>
        <v>850.52967999999998</v>
      </c>
    </row>
    <row r="13" spans="1:15" ht="34.5" customHeight="1" x14ac:dyDescent="0.25">
      <c r="A13" s="49" t="s">
        <v>15</v>
      </c>
      <c r="B13" s="30" t="s">
        <v>12</v>
      </c>
      <c r="C13" s="34" t="e">
        <f>#REF!</f>
        <v>#REF!</v>
      </c>
      <c r="D13" s="35" t="s">
        <v>16</v>
      </c>
      <c r="E13" s="45">
        <v>2.37</v>
      </c>
      <c r="F13" s="22">
        <v>131.37</v>
      </c>
      <c r="G13" s="22">
        <f>F13*1.3072</f>
        <v>171.72686400000001</v>
      </c>
      <c r="H13" s="22">
        <f>E13*G13</f>
        <v>406.99266768000001</v>
      </c>
    </row>
    <row r="14" spans="1:15" ht="51" x14ac:dyDescent="0.25">
      <c r="A14" s="49" t="s">
        <v>17</v>
      </c>
      <c r="B14" s="30" t="s">
        <v>37</v>
      </c>
      <c r="C14" s="34" t="s">
        <v>36</v>
      </c>
      <c r="D14" s="35" t="s">
        <v>26</v>
      </c>
      <c r="E14" s="45">
        <f>69.08+18.51</f>
        <v>87.59</v>
      </c>
      <c r="F14" s="22">
        <v>9.24</v>
      </c>
      <c r="G14" s="22">
        <f t="shared" ref="G14:G25" si="0">F14*1.3072</f>
        <v>12.078528</v>
      </c>
      <c r="H14" s="22">
        <f t="shared" ref="H14:H24" si="1">E14*G14</f>
        <v>1057.9582675200002</v>
      </c>
    </row>
    <row r="15" spans="1:15" ht="51" x14ac:dyDescent="0.25">
      <c r="A15" s="49" t="s">
        <v>18</v>
      </c>
      <c r="B15" s="30" t="s">
        <v>35</v>
      </c>
      <c r="C15" s="34" t="s">
        <v>34</v>
      </c>
      <c r="D15" s="35" t="s">
        <v>16</v>
      </c>
      <c r="E15" s="45">
        <v>2.2200000000000002</v>
      </c>
      <c r="F15" s="22">
        <v>713.75</v>
      </c>
      <c r="G15" s="22">
        <f>F15*1.3072</f>
        <v>933.0139999999999</v>
      </c>
      <c r="H15" s="22">
        <f t="shared" si="1"/>
        <v>2071.29108</v>
      </c>
    </row>
    <row r="16" spans="1:15" ht="38.25" x14ac:dyDescent="0.25">
      <c r="A16" s="49" t="s">
        <v>38</v>
      </c>
      <c r="B16" s="48" t="s">
        <v>32</v>
      </c>
      <c r="C16" s="34" t="s">
        <v>31</v>
      </c>
      <c r="D16" s="30" t="s">
        <v>16</v>
      </c>
      <c r="E16" s="32">
        <f>0.81+0.16</f>
        <v>0.97000000000000008</v>
      </c>
      <c r="F16" s="46">
        <v>2796.78</v>
      </c>
      <c r="G16" s="22">
        <f t="shared" si="0"/>
        <v>3655.950816</v>
      </c>
      <c r="H16" s="22">
        <f t="shared" si="1"/>
        <v>3546.2722915200002</v>
      </c>
    </row>
    <row r="17" spans="1:8" ht="38.25" x14ac:dyDescent="0.25">
      <c r="A17" s="49" t="s">
        <v>39</v>
      </c>
      <c r="B17" s="48" t="s">
        <v>30</v>
      </c>
      <c r="C17" s="34" t="s">
        <v>29</v>
      </c>
      <c r="D17" s="30" t="s">
        <v>16</v>
      </c>
      <c r="E17" s="32">
        <f>2.62+2.12</f>
        <v>4.74</v>
      </c>
      <c r="F17" s="20">
        <v>1901.69</v>
      </c>
      <c r="G17" s="22">
        <f t="shared" si="0"/>
        <v>2485.8891679999997</v>
      </c>
      <c r="H17" s="22">
        <f t="shared" si="1"/>
        <v>11783.11465632</v>
      </c>
    </row>
    <row r="18" spans="1:8" ht="45" customHeight="1" x14ac:dyDescent="0.25">
      <c r="A18" s="49" t="s">
        <v>42</v>
      </c>
      <c r="B18" s="36" t="s">
        <v>33</v>
      </c>
      <c r="C18" s="50" t="s">
        <v>66</v>
      </c>
      <c r="D18" s="35" t="s">
        <v>14</v>
      </c>
      <c r="E18" s="45">
        <v>60.88</v>
      </c>
      <c r="F18" s="22">
        <v>250.02</v>
      </c>
      <c r="G18" s="22">
        <f t="shared" si="0"/>
        <v>326.826144</v>
      </c>
      <c r="H18" s="22">
        <f t="shared" si="1"/>
        <v>19897.175646719999</v>
      </c>
    </row>
    <row r="19" spans="1:8" ht="48" customHeight="1" x14ac:dyDescent="0.25">
      <c r="A19" s="49" t="s">
        <v>45</v>
      </c>
      <c r="B19" s="36" t="s">
        <v>41</v>
      </c>
      <c r="C19" s="34" t="s">
        <v>40</v>
      </c>
      <c r="D19" s="35" t="s">
        <v>19</v>
      </c>
      <c r="E19" s="45">
        <v>17.510000000000002</v>
      </c>
      <c r="F19" s="22">
        <v>470.93</v>
      </c>
      <c r="G19" s="22">
        <f t="shared" si="0"/>
        <v>615.59969599999999</v>
      </c>
      <c r="H19" s="22">
        <f t="shared" si="1"/>
        <v>10779.15067696</v>
      </c>
    </row>
    <row r="20" spans="1:8" ht="48" customHeight="1" x14ac:dyDescent="0.25">
      <c r="A20" s="49" t="s">
        <v>47</v>
      </c>
      <c r="B20" s="36" t="s">
        <v>55</v>
      </c>
      <c r="C20" s="34" t="s">
        <v>54</v>
      </c>
      <c r="D20" s="35" t="s">
        <v>14</v>
      </c>
      <c r="E20" s="45">
        <f>17.51*1.2</f>
        <v>21.012</v>
      </c>
      <c r="F20" s="22">
        <v>13.57</v>
      </c>
      <c r="G20" s="22">
        <f t="shared" si="0"/>
        <v>17.738703999999998</v>
      </c>
      <c r="H20" s="22">
        <f t="shared" si="1"/>
        <v>372.72564844799996</v>
      </c>
    </row>
    <row r="21" spans="1:8" ht="48" customHeight="1" x14ac:dyDescent="0.25">
      <c r="A21" s="49" t="s">
        <v>52</v>
      </c>
      <c r="B21" s="36" t="s">
        <v>56</v>
      </c>
      <c r="C21" s="34" t="s">
        <v>60</v>
      </c>
      <c r="D21" s="35" t="s">
        <v>14</v>
      </c>
      <c r="E21" s="45">
        <f>17.51*1.2</f>
        <v>21.012</v>
      </c>
      <c r="F21" s="51">
        <v>29.77</v>
      </c>
      <c r="G21" s="22">
        <f t="shared" si="0"/>
        <v>38.915343999999997</v>
      </c>
      <c r="H21" s="22">
        <f t="shared" si="1"/>
        <v>817.68920812800002</v>
      </c>
    </row>
    <row r="22" spans="1:8" ht="56.25" customHeight="1" x14ac:dyDescent="0.25">
      <c r="A22" s="49" t="s">
        <v>57</v>
      </c>
      <c r="B22" s="36" t="s">
        <v>44</v>
      </c>
      <c r="C22" s="34" t="s">
        <v>43</v>
      </c>
      <c r="D22" s="35" t="s">
        <v>19</v>
      </c>
      <c r="E22" s="45">
        <v>3.2</v>
      </c>
      <c r="F22" s="22">
        <v>31.01</v>
      </c>
      <c r="G22" s="22">
        <f t="shared" si="0"/>
        <v>40.536271999999997</v>
      </c>
      <c r="H22" s="22">
        <f t="shared" si="1"/>
        <v>129.71607040000001</v>
      </c>
    </row>
    <row r="23" spans="1:8" ht="64.5" customHeight="1" x14ac:dyDescent="0.25">
      <c r="A23" s="49" t="s">
        <v>58</v>
      </c>
      <c r="B23" s="36" t="s">
        <v>49</v>
      </c>
      <c r="C23" s="34" t="s">
        <v>48</v>
      </c>
      <c r="D23" s="35" t="s">
        <v>16</v>
      </c>
      <c r="E23" s="45">
        <v>1.57</v>
      </c>
      <c r="F23" s="22">
        <v>97.26</v>
      </c>
      <c r="G23" s="22">
        <f t="shared" si="0"/>
        <v>127.138272</v>
      </c>
      <c r="H23" s="22">
        <f t="shared" si="1"/>
        <v>199.60708704000001</v>
      </c>
    </row>
    <row r="24" spans="1:8" ht="71.25" customHeight="1" x14ac:dyDescent="0.25">
      <c r="A24" s="49" t="s">
        <v>64</v>
      </c>
      <c r="B24" s="36" t="s">
        <v>51</v>
      </c>
      <c r="C24" s="50" t="s">
        <v>50</v>
      </c>
      <c r="D24" s="35" t="s">
        <v>19</v>
      </c>
      <c r="E24" s="45">
        <v>32</v>
      </c>
      <c r="F24" s="22">
        <v>74.13</v>
      </c>
      <c r="G24" s="22">
        <f t="shared" si="0"/>
        <v>96.90273599999999</v>
      </c>
      <c r="H24" s="22">
        <f t="shared" si="1"/>
        <v>3100.8875519999997</v>
      </c>
    </row>
    <row r="25" spans="1:8" ht="61.5" customHeight="1" x14ac:dyDescent="0.25">
      <c r="A25" s="52" t="s">
        <v>65</v>
      </c>
      <c r="B25" s="36" t="s">
        <v>68</v>
      </c>
      <c r="C25" s="34" t="s">
        <v>67</v>
      </c>
      <c r="D25" s="35" t="s">
        <v>14</v>
      </c>
      <c r="E25" s="45">
        <v>8</v>
      </c>
      <c r="F25" s="22">
        <v>56.62</v>
      </c>
      <c r="G25" s="22">
        <f t="shared" si="0"/>
        <v>74.013663999999991</v>
      </c>
      <c r="H25" s="22">
        <f>G25*E25</f>
        <v>592.10931199999993</v>
      </c>
    </row>
    <row r="26" spans="1:8" ht="39.75" customHeight="1" x14ac:dyDescent="0.25">
      <c r="A26" s="73" t="s">
        <v>46</v>
      </c>
      <c r="B26" s="73"/>
      <c r="C26" s="73"/>
      <c r="D26" s="73"/>
      <c r="E26" s="73"/>
      <c r="F26" s="73"/>
      <c r="G26" s="73"/>
      <c r="H26" s="47">
        <f>H11+H9</f>
        <v>57392.345252735999</v>
      </c>
    </row>
    <row r="27" spans="1:8" x14ac:dyDescent="0.25">
      <c r="A27" s="2"/>
      <c r="B27" s="2"/>
      <c r="C27" s="3"/>
      <c r="D27" s="9"/>
      <c r="E27" s="9"/>
      <c r="F27" s="9"/>
      <c r="G27" s="9"/>
      <c r="H27" s="10"/>
    </row>
    <row r="28" spans="1:8" x14ac:dyDescent="0.25">
      <c r="A28" s="2"/>
      <c r="B28" s="2"/>
      <c r="C28" s="3"/>
      <c r="D28" s="9"/>
      <c r="E28" s="9"/>
      <c r="F28" s="9"/>
      <c r="G28" s="9"/>
      <c r="H28" s="10"/>
    </row>
    <row r="29" spans="1:8" x14ac:dyDescent="0.25">
      <c r="A29" s="3"/>
      <c r="B29" s="3"/>
      <c r="C29" s="3"/>
      <c r="D29" s="9"/>
      <c r="E29" s="9"/>
      <c r="F29" s="9"/>
      <c r="G29" s="9"/>
      <c r="H29" s="10"/>
    </row>
    <row r="30" spans="1:8" x14ac:dyDescent="0.25">
      <c r="A30" s="4"/>
      <c r="B30" s="4"/>
      <c r="C30" s="5"/>
      <c r="D30" s="11"/>
      <c r="E30" s="11"/>
      <c r="F30" s="11"/>
      <c r="G30" s="11"/>
      <c r="H30" s="10"/>
    </row>
    <row r="31" spans="1:8" x14ac:dyDescent="0.25">
      <c r="A31" s="6"/>
      <c r="B31" s="6"/>
      <c r="C31" s="23"/>
      <c r="D31" s="12"/>
      <c r="E31" s="12"/>
      <c r="F31" s="12"/>
      <c r="G31" s="12"/>
      <c r="H31" s="12"/>
    </row>
    <row r="32" spans="1:8" x14ac:dyDescent="0.25">
      <c r="A32" s="4"/>
      <c r="B32" s="4"/>
      <c r="C32" s="42" t="s">
        <v>20</v>
      </c>
      <c r="D32" s="74" t="s">
        <v>20</v>
      </c>
      <c r="E32" s="74"/>
      <c r="F32" s="74"/>
      <c r="G32" s="74"/>
      <c r="H32" s="13"/>
    </row>
    <row r="33" spans="1:8" x14ac:dyDescent="0.25">
      <c r="A33" s="1"/>
      <c r="B33" s="1"/>
      <c r="C33" s="41" t="s">
        <v>21</v>
      </c>
      <c r="D33" s="57" t="s">
        <v>22</v>
      </c>
      <c r="E33" s="57"/>
      <c r="F33" s="57"/>
      <c r="G33" s="57"/>
      <c r="H33" s="24"/>
    </row>
    <row r="34" spans="1:8" x14ac:dyDescent="0.25">
      <c r="A34" s="7"/>
      <c r="B34" s="7"/>
      <c r="C34" s="40" t="s">
        <v>23</v>
      </c>
      <c r="D34" s="57" t="s">
        <v>24</v>
      </c>
      <c r="E34" s="57"/>
      <c r="F34" s="57"/>
      <c r="G34" s="57"/>
      <c r="H34" s="14"/>
    </row>
    <row r="35" spans="1:8" x14ac:dyDescent="0.25">
      <c r="A35" s="8"/>
      <c r="B35" s="8"/>
      <c r="C35" s="40" t="s">
        <v>25</v>
      </c>
    </row>
  </sheetData>
  <mergeCells count="12">
    <mergeCell ref="L10:O10"/>
    <mergeCell ref="D34:G34"/>
    <mergeCell ref="A2:H3"/>
    <mergeCell ref="A4:H4"/>
    <mergeCell ref="A5:G5"/>
    <mergeCell ref="A6:G6"/>
    <mergeCell ref="A7:F7"/>
    <mergeCell ref="F9:G9"/>
    <mergeCell ref="F11:G11"/>
    <mergeCell ref="A26:G26"/>
    <mergeCell ref="D32:G32"/>
    <mergeCell ref="D33:G33"/>
  </mergeCells>
  <phoneticPr fontId="13" type="noConversion"/>
  <pageMargins left="0.511811024" right="0.511811024" top="0.78740157499999996" bottom="0.78740157499999996" header="0.31496062000000002" footer="0.31496062000000002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5121" r:id="rId4">
          <objectPr defaultSize="0" autoPict="0" r:id="rId5">
            <anchor moveWithCells="1" sizeWithCells="1">
              <from>
                <xdr:col>0</xdr:col>
                <xdr:colOff>304800</xdr:colOff>
                <xdr:row>1</xdr:row>
                <xdr:rowOff>95250</xdr:rowOff>
              </from>
              <to>
                <xdr:col>2</xdr:col>
                <xdr:colOff>57150</xdr:colOff>
                <xdr:row>2</xdr:row>
                <xdr:rowOff>476250</xdr:rowOff>
              </to>
            </anchor>
          </objectPr>
        </oleObject>
      </mc:Choice>
      <mc:Fallback>
        <oleObject progId="PBrush" shapeId="5121" r:id="rId4"/>
      </mc:Fallback>
    </mc:AlternateContent>
  </oleObject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pwNeM0894W12nUTnO7FTsLYIwhM=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tuiwrWT6RxcLqRtC4GBwbmh46L//OFlgsXkHhet2f9CmaNpKWZF5BvTFUG0rAUjk/y0CI9NE
    v2EDbKuZxI/U7ejZO1x3qxk3qzbaGNFNw4qwqg+yHcRHfLPOayr2mDjz4cEKknoTElx4y75M
    JNgIWnxyYlEnSwD8tfLozUlFYGLUDvNxnHqPwBcNolQMmUW7bqPbAVQwIVJMDOKihZOMAJ9Z
    0mGqckIXOUk96WE1oB6MAhSJam/4l/pQh+TmZ2pvYpySdbcVURR523pbKtuN4Ui9i/vYvK8u
    JBn9wk3DtS/fwSBkE+HpzNKg+YDOZ9GQWG2/VAo1Y2gL5619niiS4A==
  </SignatureValue>
  <KeyInfo>
    <KeyValue>
      <RSAKeyValue>
        <Modulus>
            xNwGYy2O1/s82ZfevzuMoydC51bD/+I6YbKV56EL9uSRKA76jeNi82aChef/Kv0ba3hk7cjz
            0ZTtgy4bxEoTdH/mm7T8NvE6kYOLnYEQIfao0CoRIeBlZwq1oLcpnehiWOgwbvUzyrQc6SYh
            ZVy63SWi+2jmenO+jobpDljQtg6JLTab9JA5vWioW0m6NEJ0czpuxz+nx1IjDavoRWs5nMQw
            KUGSkxZ9ytFcv0sIZs8/7PYxp+wBPgZFVDF2gc2bVvGdalkjZRecVldAvexNI/Vi7814F7Mm
            h898NXe5N99A6biyJl5EgndBuDZrdAbaM88KxYSW2FZtppfJLXcpOQ==
          </Modulus>
        <Exponent>AQAB</Exponent>
      </RSAKeyValue>
    </KeyValue>
    <X509Data>
      <X509Certificate>
          MIIHBTCCBO2gAwIBAgIIHAgjEhlS7hEwDQYJKoZIhvcNAQELBQAwWTELMAkGA1UEBhMCQlIx
          EzARBgNVBAoTCklDUC1CcmFzaWwxFTATBgNVBAsTDEFDIFNPTFVUSSB2NTEeMBwGA1UEAxMV
          QUMgU09MVVRJIE11bHRpcGxhIHY1MB4XDTIzMTIxOTE2NTUwMFoXDTI2MTIxOTE2NTUwMFow
          gboxCzAJBgNVBAYTAkJSMRMwEQYDVQQKEwpJQ1AtQnJhc2lsMR4wHAYDVQQLExVBQyBTT0xV
          VEkgTXVsdGlwbGEgdjUxFzAVBgNVBAsTDjI3ODA4MTQ0MDAwMTI1MRMwEQYDVQQLEwpQcmVz
          ZW5jaWFsMRowGAYDVQQLExFDZXJ0aWZpY2FkbyBQRiBBMzEsMCoGA1UEAxMjQ0xPVkVTIERB
          IFNJTFZBIEJPVEVMSE86MjkxMzQ4MDM2NTMwggEiMA0GCSqGSIb3DQEBAQUAA4IBDwAwggEK
          AoIBAQDE3AZjLY7X+zzZl96/O4yjJ0LnVsP/4jphspXnoQv25JEoDvqN42LzZoKF5/8q/Rtr
          eGTtyPPRlO2DLhvEShN0f+abtPw28TqRg4udgRAh9qjQKhEh4GVnCrWgtymd6GJY6DBu9TPK
          tBzpJiFlXLrdJaL7aOZ6c76OhukOWNC2DoktNpv0kDm9aKhbSbo0QnRzOm7HP6fHUiMNq+hF
          azmcxDApQZKTFn3K0Vy/Swhmzz/s9jGn7AE+BkVUMXaBzZtW8Z1qWSNlF5xWV0C97E0j9WLv
          zXgXsyaHz3w1d7k330DpuLImXkSCd0G4Nmt0BtozzwrFhJbYVm2ml8ktdyk5AgMBAAGjggJt
          MIICaTAJBgNVHRMEAjAAMB8GA1UdIwQYMBaAFMVS7SWACd+cgsifR8bdtF8x3bmxMFQGCCsG
          AQUFBwEBBEgwRjBEBggrBgEFBQcwAoY4aHR0cDovL2NjZC5hY3NvbHV0aS5jb20uYnIvbGNy
          L2FjLXNvbHV0aS1tdWx0aXBsYS12NS5wN2IwgZwGA1UdEQSBlDCBkYEccHJlZmVpdG9AbWly
          YWRvdXJvLm1nLmdvdi5icqA4BgVgTAEDAaAvEy0yNjExMTk1NzI5MTM0ODAzNjUzMDAwMDAw
          MDAwMDAwMDAwMDAwMDAwMDAwMDCgFwYFYEwBAwagDhMMMDAwMDAwMDAwMDAwoB4GBWBMAQMF
          oBUTEzAwMDAwMDAwMDAwMDAwMDAwMDAwXQYDVR0gBFYwVDBSBgZgTAECAyUwSDBGBggrBgEF
          BQcCARY6aHR0cDovL2NjZC5hY3NvbHV0aS5jb20uYnIvZG9jcy9kcGMtYWMtc29sdXRpLW11
          bHRpcGxhLnBkZjApBgNVHSUEIjAgBggrBgEFBQcDAgYIKwYBBQUHAwQGCisGAQQBgjcUAgIw
          gYwGA1UdHwSBhDCBgTA+oDygOoY4aHR0cDovL2NjZC5hY3NvbHV0aS5jb20uYnIvbGNyL2Fj
          LXNvbHV0aS1tdWx0aXBsYS12NS5jcmwwP6A9oDuGOWh0dHA6Ly9jY2QyLmFjc29sdXRpLmNv
          bS5ici9sY3IvYWMtc29sdXRpLW11bHRpcGxhLXY1LmNybDAdBgNVHQ4EFgQUJI2Yrylkq5e1
          AkBll23/JA4lrmEwDgYDVR0PAQH/BAQDAgXgMA0GCSqGSIb3DQEBCwUAA4ICAQAcLO7DPe55
          8cKZ8mncqrAOrhpOUa9nclPwkuy50zVMaZMhyi71KE/YUsszLeJP3gd4X6kWDuGb0VpqVn3q
          cgJ/HdHNYpJqzkhhIaZ97kWWBxljxCleYCUefubNoYI2aWyES4SkK2Q8HLAuQb6KU7bngklP
          KRW6M4j8l9tXLD246tpayvoXeYkrsnckGVVksZ0yCxxr2twAxYI/fu0SdgTiVG+gOrDx/ZrL
          MKKQNMjDiIZ8P37WcELO2bCTWokVf1GOFhTmMc+QTtXh1LG9kR/NNpFMtwgqL9xSMKXD4bHI
          teoMv9FVqe0NYw2BDsuAxtrGbFLOQcy+dYSGG+I4IWg64jYb9PucqLyPziitSlHvNGUrHdIY
          OYBCaZnjm5HNsgKU5myLLQYnhjxo9qECJQxX7+3c3zKO6V9n0YNhSjM0PcxnMMGxXL1I9um6
          OfUst9ItfJ/m7ZcNn6J3yAkkQ1TEbA3WA5P95KVs/4DYxTSmYZyEfYay1lv+HAvZJ4kQQ64A
          XUpgthitNx5xq4PBA53RUOLlpuom+YyzNiqbSsl3Si/5h5pV0fw13hzlhFWh3jvOhnxyvLPy
          XQH8aVqKg6V/qOkAK+AlmUGQ4CrsXPQXZXX8/whZxemenvoL7Rw/SeNUil5YXLWxI+cElZjY
          slng1g9eS+RyMxMG5ivP5bQDNw==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+N9XbqBTufY0Kb0d8p3OAevM/iM=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drawing1.xml?ContentType=application/vnd.openxmlformats-officedocument.drawing+xml">
        <DigestMethod Algorithm="http://www.w3.org/2000/09/xmldsig#sha1"/>
        <DigestValue>VJgWse4eTfV6vg3dwqIsk2OjTkg=</DigestValue>
      </Reference>
      <Reference URI="/xl/drawings/vmlDrawing1.vml?ContentType=application/vnd.openxmlformats-officedocument.vmlDrawing">
        <DigestMethod Algorithm="http://www.w3.org/2000/09/xmldsig#sha1"/>
        <DigestValue>mgjrtFwFz8bidF0Qx8OE6At8Btk=</DigestValue>
      </Reference>
      <Reference URI="/xl/embeddings/oleObject1.bin?ContentType=application/vnd.openxmlformats-officedocument.oleObject">
        <DigestMethod Algorithm="http://www.w3.org/2000/09/xmldsig#sha1"/>
        <DigestValue>PvHZrlc5vYqdq9OfgQandTVDAOI=</DigestValue>
      </Reference>
      <Reference URI="/xl/media/image1.emf?ContentType=image/x-emf">
        <DigestMethod Algorithm="http://www.w3.org/2000/09/xmldsig#sha1"/>
        <DigestValue>jqimZRYoUr8WeaVpWLLOwCAIz2Q=</DigestValue>
      </Reference>
      <Reference URI="/xl/media/image2.png?ContentType=image/png">
        <DigestMethod Algorithm="http://www.w3.org/2000/09/xmldsig#sha1"/>
        <DigestValue>ySOUksp4EzsXA2pxHZc7gwO3KH4=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t71+vZj1s+FLRygP6twJuQy9DVw=</DigestValue>
      </Reference>
      <Reference URI="/xl/sharedStrings.xml?ContentType=application/vnd.openxmlformats-officedocument.spreadsheetml.sharedStrings+xml">
        <DigestMethod Algorithm="http://www.w3.org/2000/09/xmldsig#sha1"/>
        <DigestValue>I0yyb8n6o1dyUQXu6bCNfT6JTzs=</DigestValue>
      </Reference>
      <Reference URI="/xl/styles.xml?ContentType=application/vnd.openxmlformats-officedocument.spreadsheetml.styles+xml">
        <DigestMethod Algorithm="http://www.w3.org/2000/09/xmldsig#sha1"/>
        <DigestValue>15t196+LEpqe41Z/gH0H0zXQPTQ=</DigestValue>
      </Reference>
      <Reference URI="/xl/theme/theme1.xml?ContentType=application/vnd.openxmlformats-officedocument.theme+xml">
        <DigestMethod Algorithm="http://www.w3.org/2000/09/xmldsig#sha1"/>
        <DigestValue>GiN5+//QMx/r04lLdrjPd7YZCdk=</DigestValue>
      </Reference>
      <Reference URI="/xl/workbook.xml?ContentType=application/vnd.openxmlformats-officedocument.spreadsheetml.sheet.main+xml">
        <DigestMethod Algorithm="http://www.w3.org/2000/09/xmldsig#sha1"/>
        <DigestValue>uxe4ns++w7BfGKXcsF4ichChR2A=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iaoC+uLdoHwhjR2MtKJtpgRFuAI=</DigestValue>
      </Reference>
      <Reference URI="/xl/worksheets/sheet1.xml?ContentType=application/vnd.openxmlformats-officedocument.spreadsheetml.worksheet+xml">
        <DigestMethod Algorithm="http://www.w3.org/2000/09/xmldsig#sha1"/>
        <DigestValue>nrm4hGlx984x2+qXKEaBzCM64aY=</DigestValue>
      </Reference>
    </Manifest>
    <SignatureProperties>
      <SignatureProperty Id="idSignatureTime" Target="#idPackageSignature">
        <mdssi:SignatureTime>
          <mdssi:Format>YYYY-MM-DDThh:mm:ssTZD</mdssi:Format>
          <mdssi:Value>2024-05-09T18:22:49Z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 01</dc:creator>
  <cp:lastModifiedBy>Obras 01</cp:lastModifiedBy>
  <cp:lastPrinted>2024-05-08T17:31:43Z</cp:lastPrinted>
  <dcterms:created xsi:type="dcterms:W3CDTF">2023-04-13T17:01:31Z</dcterms:created>
  <dcterms:modified xsi:type="dcterms:W3CDTF">2024-05-09T18:06:30Z</dcterms:modified>
</cp:coreProperties>
</file>