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Override PartName="/xl/embeddings/oleObject3.bin" ContentType="application/vnd.openxmlformats-officedocument.oleObject"/>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Default Extension="sigs" ContentType="application/vnd.openxmlformats-package.digital-signature-origin"/>
  <Default Extension="vml" ContentType="application/vnd.openxmlformats-officedocument.vmlDrawing"/>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_xmlsignatures/sig2.xml" ContentType="application/vnd.openxmlformats-package.digital-signature-xmlsignature+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defaultThemeVersion="124226"/>
  <mc:AlternateContent xmlns:mc="http://schemas.openxmlformats.org/markup-compatibility/2006">
    <mc:Choice Requires="x15">
      <x15ac:absPath xmlns:x15ac="http://schemas.microsoft.com/office/spreadsheetml/2010/11/ac" url="C:\Users\User\Downloads\"/>
    </mc:Choice>
  </mc:AlternateContent>
  <xr:revisionPtr revIDLastSave="0" documentId="13_ncr:201_{235035FF-9197-448B-B960-F1561C1AFBE1}" xr6:coauthVersionLast="47" xr6:coauthVersionMax="47" xr10:uidLastSave="{00000000-0000-0000-0000-000000000000}"/>
  <bookViews>
    <workbookView xWindow="-120" yWindow="-120" windowWidth="24240" windowHeight="13140" xr2:uid="{00000000-000D-0000-FFFF-FFFF00000000}"/>
  </bookViews>
  <sheets>
    <sheet name="Planilha Orcamentaria" sheetId="5" r:id="rId1"/>
    <sheet name="MEMÓRIA DE CÁLCULO" sheetId="7" r:id="rId2"/>
    <sheet name="CRONOGRAMA" sheetId="8" r:id="rId3"/>
  </sheets>
  <externalReferences>
    <externalReference r:id="rId4"/>
  </externalReferences>
  <definedNames>
    <definedName name="_xlnm.Print_Area" localSheetId="2">CRONOGRAMA!$A$1:$M$32</definedName>
    <definedName name="_xlnm.Print_Area" localSheetId="1">'MEMÓRIA DE CÁLCULO'!$A$1:$H$91</definedName>
    <definedName name="_xlnm.Print_Area" localSheetId="0">'Planilha Orcamentaria'!$A$1:$H$89</definedName>
    <definedName name="DESONERACAO" hidden="1">IF(OR(Import.Desoneracao="DESONERADO",Import.Desoneracao="SIM"),"SIM","NÃO")</definedName>
    <definedName name="Import.Desoneracao" hidden="1">OFFSET([1]DADOS!$G$18,0,-1)</definedName>
    <definedName name="Import.Município" hidden="1">[1]DADOS!$F$6</definedName>
    <definedName name="Import.RespOrçamento" hidden="1">[1]DADOS!$F$22:$F$24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8" i="7" l="1"/>
  <c r="G30" i="5"/>
  <c r="H30" i="5" s="1"/>
  <c r="G28" i="5"/>
  <c r="H28" i="5" s="1"/>
  <c r="G29" i="5"/>
  <c r="H29" i="5" s="1"/>
  <c r="G27" i="5"/>
  <c r="H27" i="5" s="1"/>
  <c r="G74" i="5" l="1"/>
  <c r="H74" i="5" s="1"/>
  <c r="G73" i="5"/>
  <c r="H73" i="5" s="1"/>
  <c r="G72" i="5"/>
  <c r="H72" i="5" s="1"/>
  <c r="G37" i="5"/>
  <c r="H37" i="5" s="1"/>
  <c r="G10" i="5" l="1"/>
  <c r="G11" i="5"/>
  <c r="G12" i="5"/>
  <c r="G13" i="5"/>
  <c r="M8" i="8"/>
  <c r="C21" i="8" l="1"/>
  <c r="G61" i="5" l="1"/>
  <c r="H61" i="5" s="1"/>
  <c r="G58" i="5" l="1"/>
  <c r="H58" i="5" s="1"/>
  <c r="G57" i="5"/>
  <c r="H57" i="5" s="1"/>
  <c r="G60" i="5"/>
  <c r="H60" i="5" s="1"/>
  <c r="G59" i="5"/>
  <c r="H59" i="5" s="1"/>
  <c r="G56" i="5"/>
  <c r="H56" i="5" s="1"/>
  <c r="G54" i="5"/>
  <c r="H54" i="5" s="1"/>
  <c r="G55" i="5"/>
  <c r="H55" i="5" s="1"/>
  <c r="G83" i="5"/>
  <c r="H83" i="5" s="1"/>
  <c r="G82" i="5"/>
  <c r="H82" i="5" s="1"/>
  <c r="C20" i="8"/>
  <c r="C19" i="8"/>
  <c r="C18" i="8"/>
  <c r="C17" i="8"/>
  <c r="C16" i="8"/>
  <c r="C15" i="8"/>
  <c r="C14" i="8"/>
  <c r="C13" i="8"/>
  <c r="C12" i="8"/>
  <c r="A9" i="7"/>
  <c r="A7" i="7"/>
  <c r="C1" i="5"/>
  <c r="H10" i="8"/>
  <c r="J10" i="8" s="1"/>
  <c r="L10" i="8" s="1"/>
  <c r="F7" i="7"/>
  <c r="A10" i="7"/>
  <c r="A8" i="7"/>
  <c r="H81" i="5" l="1"/>
  <c r="D21" i="8" s="1"/>
  <c r="L21" i="8" s="1"/>
  <c r="G80" i="5"/>
  <c r="H80" i="5" s="1"/>
  <c r="G79" i="5"/>
  <c r="H79" i="5" s="1"/>
  <c r="G78" i="5"/>
  <c r="H78" i="5" s="1"/>
  <c r="G77" i="5"/>
  <c r="H77" i="5" s="1"/>
  <c r="G76" i="5"/>
  <c r="H76" i="5" s="1"/>
  <c r="G75" i="5"/>
  <c r="H75" i="5" s="1"/>
  <c r="F21" i="8" l="1"/>
  <c r="J21" i="8"/>
  <c r="H21" i="8"/>
  <c r="G71" i="5"/>
  <c r="H71" i="5" s="1"/>
  <c r="H70" i="5" s="1"/>
  <c r="D20" i="8" s="1"/>
  <c r="G69" i="5"/>
  <c r="H69" i="5" s="1"/>
  <c r="G68" i="5"/>
  <c r="H68" i="5" s="1"/>
  <c r="G67" i="5"/>
  <c r="H67" i="5" s="1"/>
  <c r="G65" i="5"/>
  <c r="H65" i="5" s="1"/>
  <c r="G52" i="5"/>
  <c r="H52" i="5" s="1"/>
  <c r="G47" i="5"/>
  <c r="H47" i="5" s="1"/>
  <c r="G48" i="5"/>
  <c r="H48" i="5" s="1"/>
  <c r="G53" i="5"/>
  <c r="H53" i="5" s="1"/>
  <c r="G46" i="5"/>
  <c r="H46" i="5" s="1"/>
  <c r="H11" i="5"/>
  <c r="L20" i="8" l="1"/>
  <c r="F20" i="8"/>
  <c r="J20" i="8"/>
  <c r="H20" i="8"/>
  <c r="H66" i="5"/>
  <c r="D19" i="8" s="1"/>
  <c r="G26" i="5"/>
  <c r="H26" i="5" s="1"/>
  <c r="H25" i="5" l="1"/>
  <c r="D14" i="8" s="1"/>
  <c r="J19" i="8"/>
  <c r="H19" i="8"/>
  <c r="L19" i="8"/>
  <c r="F19" i="8"/>
  <c r="G33" i="5"/>
  <c r="H33" i="5" s="1"/>
  <c r="H14" i="8" l="1"/>
  <c r="F14" i="8"/>
  <c r="J14" i="8"/>
  <c r="L14" i="8"/>
  <c r="G15" i="5"/>
  <c r="H15" i="5" s="1"/>
  <c r="G51" i="5" l="1"/>
  <c r="H51" i="5" s="1"/>
  <c r="G63" i="5"/>
  <c r="H63" i="5" s="1"/>
  <c r="G64" i="5"/>
  <c r="H64" i="5" s="1"/>
  <c r="G90" i="5"/>
  <c r="H90" i="5" s="1"/>
  <c r="G91" i="5"/>
  <c r="H91" i="5" s="1"/>
  <c r="G92" i="5"/>
  <c r="H92" i="5" s="1"/>
  <c r="G93" i="5"/>
  <c r="H93" i="5" s="1"/>
  <c r="G94" i="5"/>
  <c r="H94" i="5" s="1"/>
  <c r="G95" i="5"/>
  <c r="H95" i="5" s="1"/>
  <c r="G96" i="5"/>
  <c r="H96" i="5" s="1"/>
  <c r="G97" i="5"/>
  <c r="H97" i="5" s="1"/>
  <c r="G98" i="5"/>
  <c r="H98" i="5" s="1"/>
  <c r="G99" i="5"/>
  <c r="H99" i="5" s="1"/>
  <c r="G100" i="5"/>
  <c r="H100" i="5" s="1"/>
  <c r="G101" i="5"/>
  <c r="H101" i="5" s="1"/>
  <c r="G102" i="5"/>
  <c r="H102" i="5" s="1"/>
  <c r="G103" i="5"/>
  <c r="H103" i="5" s="1"/>
  <c r="G104" i="5"/>
  <c r="H104" i="5" s="1"/>
  <c r="G105" i="5"/>
  <c r="H105" i="5" s="1"/>
  <c r="G106" i="5"/>
  <c r="H106" i="5" s="1"/>
  <c r="G107" i="5"/>
  <c r="H107" i="5" s="1"/>
  <c r="G108" i="5"/>
  <c r="H108" i="5" s="1"/>
  <c r="G109" i="5"/>
  <c r="H109" i="5" s="1"/>
  <c r="G110" i="5"/>
  <c r="H110" i="5" s="1"/>
  <c r="G111" i="5"/>
  <c r="H111" i="5" s="1"/>
  <c r="G112" i="5"/>
  <c r="H112" i="5" s="1"/>
  <c r="G113" i="5"/>
  <c r="H113" i="5" s="1"/>
  <c r="G114" i="5"/>
  <c r="H114" i="5" s="1"/>
  <c r="G115" i="5"/>
  <c r="H115" i="5" s="1"/>
  <c r="G116" i="5"/>
  <c r="H116" i="5" s="1"/>
  <c r="G117" i="5"/>
  <c r="H117" i="5" s="1"/>
  <c r="G118" i="5"/>
  <c r="H118" i="5" s="1"/>
  <c r="G119" i="5"/>
  <c r="H119" i="5" s="1"/>
  <c r="G120" i="5"/>
  <c r="H120" i="5" s="1"/>
  <c r="G121" i="5"/>
  <c r="H121" i="5" s="1"/>
  <c r="G122" i="5"/>
  <c r="H122" i="5" s="1"/>
  <c r="G123" i="5"/>
  <c r="H123" i="5" s="1"/>
  <c r="G124" i="5"/>
  <c r="H124" i="5" s="1"/>
  <c r="G125" i="5"/>
  <c r="H125" i="5" s="1"/>
  <c r="G126" i="5"/>
  <c r="H126" i="5" s="1"/>
  <c r="G127" i="5"/>
  <c r="H127" i="5" s="1"/>
  <c r="G128" i="5"/>
  <c r="H128" i="5" s="1"/>
  <c r="G49" i="5"/>
  <c r="H49" i="5" s="1"/>
  <c r="G50" i="5"/>
  <c r="H50" i="5" s="1"/>
  <c r="G129" i="5"/>
  <c r="H129" i="5" s="1"/>
  <c r="G40" i="5"/>
  <c r="H40" i="5" s="1"/>
  <c r="G41" i="5"/>
  <c r="H41" i="5" s="1"/>
  <c r="G42" i="5"/>
  <c r="H42" i="5" s="1"/>
  <c r="G43" i="5"/>
  <c r="H43" i="5" s="1"/>
  <c r="G44" i="5"/>
  <c r="H44" i="5" s="1"/>
  <c r="H10" i="5"/>
  <c r="G16" i="5"/>
  <c r="H16" i="5" s="1"/>
  <c r="G17" i="5"/>
  <c r="H17" i="5" s="1"/>
  <c r="G18" i="5"/>
  <c r="H18" i="5" s="1"/>
  <c r="G19" i="5"/>
  <c r="H19" i="5" s="1"/>
  <c r="G20" i="5"/>
  <c r="H20" i="5" s="1"/>
  <c r="G21" i="5"/>
  <c r="H21" i="5" s="1"/>
  <c r="G22" i="5"/>
  <c r="H22" i="5" s="1"/>
  <c r="G23" i="5"/>
  <c r="H23" i="5" s="1"/>
  <c r="G24" i="5"/>
  <c r="H24" i="5" s="1"/>
  <c r="G32" i="5"/>
  <c r="H32" i="5" s="1"/>
  <c r="G34" i="5"/>
  <c r="H34" i="5" s="1"/>
  <c r="G35" i="5"/>
  <c r="H35" i="5" s="1"/>
  <c r="G36" i="5"/>
  <c r="H36" i="5" s="1"/>
  <c r="G39" i="5"/>
  <c r="H39" i="5" s="1"/>
  <c r="H13" i="5"/>
  <c r="H45" i="5" l="1"/>
  <c r="D17" i="8" s="1"/>
  <c r="H62" i="5"/>
  <c r="D18" i="8" s="1"/>
  <c r="H38" i="5"/>
  <c r="D16" i="8" s="1"/>
  <c r="H31" i="5"/>
  <c r="D15" i="8" s="1"/>
  <c r="H14" i="5"/>
  <c r="D13" i="8" s="1"/>
  <c r="L17" i="8" l="1"/>
  <c r="F17" i="8"/>
  <c r="J17" i="8"/>
  <c r="H17" i="8"/>
  <c r="F13" i="8"/>
  <c r="L13" i="8"/>
  <c r="J13" i="8"/>
  <c r="H13" i="8"/>
  <c r="J18" i="8"/>
  <c r="H18" i="8"/>
  <c r="L18" i="8"/>
  <c r="F18" i="8"/>
  <c r="J15" i="8"/>
  <c r="H15" i="8"/>
  <c r="F15" i="8"/>
  <c r="L15" i="8"/>
  <c r="L16" i="8"/>
  <c r="F16" i="8"/>
  <c r="J16" i="8"/>
  <c r="H16" i="8"/>
  <c r="H12" i="5" l="1"/>
  <c r="H9" i="5" s="1"/>
  <c r="D12" i="8" l="1"/>
  <c r="H84" i="5"/>
  <c r="J12" i="8" l="1"/>
  <c r="J23" i="8" s="1"/>
  <c r="D23" i="8"/>
  <c r="E12" i="8" s="1"/>
  <c r="F12" i="8"/>
  <c r="F23" i="8" s="1"/>
  <c r="H12" i="8"/>
  <c r="H23" i="8" s="1"/>
  <c r="L12" i="8"/>
  <c r="L23" i="8" s="1"/>
  <c r="I23" i="8" l="1"/>
  <c r="M23" i="8"/>
  <c r="G23" i="8"/>
  <c r="P23" i="8"/>
  <c r="E15" i="8"/>
  <c r="E17" i="8"/>
  <c r="E16" i="8"/>
  <c r="E21" i="8"/>
  <c r="E14" i="8"/>
  <c r="E20" i="8"/>
  <c r="E19" i="8"/>
  <c r="E13" i="8"/>
  <c r="E18" i="8"/>
  <c r="K23" i="8"/>
  <c r="E23" i="8" l="1"/>
  <c r="O23" i="8"/>
</calcChain>
</file>

<file path=xl/sharedStrings.xml><?xml version="1.0" encoding="utf-8"?>
<sst xmlns="http://schemas.openxmlformats.org/spreadsheetml/2006/main" count="625" uniqueCount="266">
  <si>
    <t>ITEM</t>
  </si>
  <si>
    <t>DESCRIÇÃO</t>
  </si>
  <si>
    <t>QUANTIDADE</t>
  </si>
  <si>
    <t>UNIDADE</t>
  </si>
  <si>
    <t>PLANILHA ORÇAMENTÁRIA DE CUSTOS</t>
  </si>
  <si>
    <t>CÓDIGO</t>
  </si>
  <si>
    <t>DIRETA</t>
  </si>
  <si>
    <t>INDIRETA</t>
  </si>
  <si>
    <t>(    )</t>
  </si>
  <si>
    <t>LDI</t>
  </si>
  <si>
    <t>PREÇO TOTAL</t>
  </si>
  <si>
    <t xml:space="preserve">FORMA DE EXECUÇÃO: </t>
  </si>
  <si>
    <t>M2</t>
  </si>
  <si>
    <t>1.1</t>
  </si>
  <si>
    <t>1.2</t>
  </si>
  <si>
    <t>UN</t>
  </si>
  <si>
    <t>M3</t>
  </si>
  <si>
    <t>M</t>
  </si>
  <si>
    <t>TOTAL GERAL DA OBRA</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</si>
  <si>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</si>
  <si>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PREFEITURA: PREFEITURA MUNICIPAL DE  MIRADOURO</t>
  </si>
  <si>
    <t>SERVIÇOS PRELIMINARES</t>
  </si>
  <si>
    <t>1.3</t>
  </si>
  <si>
    <t>LOCAÇÃO DE OBRA COM GABARITO DE TÁBUAS CORRIDAS PONTALETADAS A CADA 2,00M, REAPROVEITAMENTO (2X), INCLUSIVE ACOMPANHAMENTO DE EQUIPE TOPOGRÁFICA PARA
MARCAÇÃO DE PONTO TOPOGRÁFICO</t>
  </si>
  <si>
    <t>LASTRO DE CONCRETO MAGRO, INCLUSIVE TRANSPORTE, LANÇAMENTO E ADENSAMENTO</t>
  </si>
  <si>
    <t>CORTE, DOBRA E MONTAGEM DE AÇO CA-50/60, INCLUSIVE ESPAÇADOR</t>
  </si>
  <si>
    <t>FORNECIMENTO DE CONCRETO ESTRUTURAL, USINADOBOMBEADO, COM FCK 25MPA, INCLUSIVE LANÇAMENTO, ADENSAMENTO E ACABAMENTO</t>
  </si>
  <si>
    <t>ALVENARIA DE BLOCO DE CONCRETO CHEIO SEM ARMAÇÃO, EM CONCRETO COM FCK 15MPA , ESP. 19CM, PARA REVESTIMENTO, INCLUSIVE ARGAMASSA PARA ASSENTAMENTO</t>
  </si>
  <si>
    <t>DRENO BARBACÃ, DN 100 MM, COM MATERIAL DRENANTE. AF_07/2021</t>
  </si>
  <si>
    <t>PINTURA ACRÍLICA EM PAREDE, DUAS (2) DEMÃOS, EXCLUSIVE SELADOR ACRÍLICO E MASSA ACRÍLICA/CORRIDA (PVA)</t>
  </si>
  <si>
    <t>ATERRO MECANIZADO DE VALA COM RETROESCAVADEIRA (CAPACIDADE DA CAÇAMBA DA RETRO: 0,26 M³ / POTÊNCIA: 88 HP), LARGURA ATÉ 0,8 M, PROFUNDIDADE DE 1,5 A 3,0 M, COM AREIA PARA ATERRO. AF_05/2016</t>
  </si>
  <si>
    <t>EXECUÇÃO DE PASSEIO EM PISO INTERTRAVADO, COM BLOCO RETANGULAR COR NATURAL DE 20 X 10 CM, ESPESSURA 6 CM. AF_10/2022</t>
  </si>
  <si>
    <t>PINTURA DE MEIO-FIO COM TINTA BRANCA A BASE DE CAL (CAIAÇÃO). AF_05/2021</t>
  </si>
  <si>
    <t>PAVIMENTAÇÃO</t>
  </si>
  <si>
    <t>PAISAGISMO</t>
  </si>
  <si>
    <t>PLANTIO DE GRAMA ESMERALDA EM PLACAS, INCLUSIVE TERRAVEGETAL E CONSERVAÇÃO POR TRINTA (30) DIAS</t>
  </si>
  <si>
    <t>PLANTIO E PREPARO DE COVAS PARA ÁRVORES COM ALTURA MÉDIA DE 2,00M, DIMENSÕES (60X60X60)CM , EXCLUSIVE FORNECIMENTO DAS MUDAS</t>
  </si>
  <si>
    <t>FORNECIMENTO DE PALMEIRA ARECA-BAMBU COM ALTURA MÍNIMA DE 50CM</t>
  </si>
  <si>
    <t>FORNECIMENTO DE ÁRVORE OITI COM ALTURA MÉDIA DE 2,00M</t>
  </si>
  <si>
    <t>FORNECIMENTO DE ÁRVORE MANACÁ-DA-SERRA COM ALTURA MÉDIA DE 2,00M</t>
  </si>
  <si>
    <t>FORNECIMENTO DE ÁRVORE IPÊ-AMARELO COM ALTURA MÉDIA DE 2,00M</t>
  </si>
  <si>
    <t>INSTALAÇÕES ELÉTRICAS</t>
  </si>
  <si>
    <t>KG</t>
  </si>
  <si>
    <t>CHAPISCO COM ARGAMASSA, TRAÇO 1:3 (CIMENTO E AREIA), ESP. 5MM, APLICADO EM ALVENARIA/ESTRUTURA DE CONCRETO COM COLHER,
PREPARO MECÂNICO</t>
  </si>
  <si>
    <t>EMBOÇO COM ARGAMASSA, TRAÇO 1:6 (CIMENTO E AREIA), ESP. 20MM,
APLICAÇÃO MANUAL, PREPARO MECÂNICO</t>
  </si>
  <si>
    <t>PEÇAS FUNCIONAIS</t>
  </si>
  <si>
    <t>BANCO EM CONCRETO APARENTE, SEM ENCOSTO, POLIDO COM ACABAMENTO EM VERNIZ, ESP. 8CM, COMPRIMENTO 200CM, LARGURA 40CM, ALTURA 55CM, INCLUSIVE CORTE NO PISO PARA FIXAÇÃO COM CONCRETO NÃO ESTRUTURAL, PREPARADO EM OBRA COM BETONEIRA, COM FCK 15 MPA</t>
  </si>
  <si>
    <t>ESTRUTURA DE CONTENÇÃO</t>
  </si>
  <si>
    <t>CORTE E DESATERRO MECÂNICO PARA REGULARIZAÇÃO, COM TRATOR DE ESTEIRA, INCLUSIVE ARRASTAMENTO NIVELADO, AFASTAMENTO E EMPILHAMENTO, EXCLUSIVE CARGA, TRANSPORTE E DESCARGA</t>
  </si>
  <si>
    <t>1.50X3.00</t>
  </si>
  <si>
    <t>(3.34+1.25+1.56+2.20+3.42+2.82+1.79+1.02+1.26+1.55+1.71+1.10) + (1.34+1.89+2.09+2.17+2.01)</t>
  </si>
  <si>
    <t>94340 - SINAPI</t>
  </si>
  <si>
    <t>COMPACTAÇÃO MECANIZADA DE ATERRO COM PLACA VIBRATÓRIA, INCLUSIVE ESPALHAMENTO MANUAL</t>
  </si>
  <si>
    <t>GUIA DE MEIO-FIO, EM CONCRETO COM FCK 20MPA, PRÉMOLDADA, MFC-01 PADRÃO DER-MG, DIMENSÕES (12X16,7X35)CM , EXCLUSIVE SARJETA, INCLUSIVE ESCAVAÇÃO, APILOAMENTO E TRANSPORTE COM RETIRADA DO MATERIAL ESCAVADO (EM CAÇAMBA)</t>
  </si>
  <si>
    <t>2.31+11.81+(0.94x2)+(4.07x2)+(0.66x2)+(0.97x2)+(6.08x2)+(1.60x2)+(0.88x2)+(0.80x2)+8.70+1.20+1.01+11.85+10.19+2.12+2.27+(0.55x2)+8.65+2.27</t>
  </si>
  <si>
    <t>92396 - SINAPI</t>
  </si>
  <si>
    <t>102498 - SINAPI</t>
  </si>
  <si>
    <t>101656 - SINAPI</t>
  </si>
  <si>
    <t>100623 - SINAPI</t>
  </si>
  <si>
    <t>POSTE DE AÇO CONICO CONTÍNUO CURVO DUPLO, ENGASTADO, H=9M, EXCLUSIVE LUMINÁRIAS E LÂMPADAS - FORNECIMENTO E INSTALACAO. AF_11/2019</t>
  </si>
  <si>
    <t>97593 - SINAPI</t>
  </si>
  <si>
    <t>LUMINÁRIA TIPO SPOT, DE SOBREPOR, COM 1 LÂMPADA FLUORESCENTE DE 15 W, SEM REATOR - FORNECIMENTO E INSTALAÇÃO. AF_02/2020</t>
  </si>
  <si>
    <t>BDI</t>
  </si>
  <si>
    <t>LUMINÁRIA DE LED PARA ILUMINAÇÃO PÚBLICA, DE 68 W ATÉ 97 W - FORNECIMENTO E INSTALAÇÃO. AF_08/2020</t>
  </si>
  <si>
    <t>LIGAÇÃO PROVISÓRIA COM ENTRADA DE ENERGIA AÉREA, PADRÃO CEMIG, CARGA INSTALADA DE 15,1KVA ATÉ 30KVA, TRIFÁSICO, COM SAÍDA SUBTERRÂNEA, INCLUSIVE POSTE, CAIXA PARA MEDIDOR, DISJUNTOR, BARRAMENTO, ATERRAMENTO E ACESSÓRIOS</t>
  </si>
  <si>
    <t>1.4</t>
  </si>
  <si>
    <t>LIGAÇÃO DE ÁGUA PROVISÓRIA PARA CANTEIRO, INCLUSIVE HIDRÔMETRO E CAVALETE PARA MEDIÇÃO DE ÁGUA - ENTRADA PRINCIPAL, EM AÇO GALVANIZADO DN 20MM (1/2") - PADRÃO CONCESSIONÁRIA</t>
  </si>
  <si>
    <t>01 UNIDADE</t>
  </si>
  <si>
    <t>CONJUNTO DE DUAS (2) TOMADAS PADRÃO VERMELHA, USO ESPECÍFICO, TRÊS (3) POLOS, CORRENTE 20A, TENSÃO 250V, (2P +T/20A-250V), COM PLACA 4"X2" DE DOIS (2) POSTOS, INCLUSIVE FORNECIMENTO, INSTALAÇÃO, SUPORTE, MÓDULO E PLACA</t>
  </si>
  <si>
    <t>ENTRADA DE ENERGIA ELÉTRICA, SUBTERRÂNEA, BIFÁSICA, COM CAIXA DE SOBREPOR, CABO DE 10MM2 E DISJUNTOR DIN 50A (NÃO INCLUSA MURETA DE ALVENARIA). _07/2020_PS</t>
  </si>
  <si>
    <t>101522 - SINAPI</t>
  </si>
  <si>
    <t>CONJUNTO DE DOIS (2) INTERRUPTORES BIPOLAR SIMPLES, CORRENTE 10A, TENSÃO 250V, (10A-250V) E UMA (1) TOMADA PADRÃO, TRÊS (3) POLOS, CORRENTE 10A, TENSÃO 250V, (2P+T/ 10A-250V), COM PLACA 4"X2" DE TRÊS (3) POSTOS, INCLUSIVE FORNECIMENTO, INSTALAÇÃO, SUPORTE, MÓDULO E PLACA</t>
  </si>
  <si>
    <t>QUADRO DE DISTRIBUIÇÃO DE ENERGIA EM PVC, DE EMBUTIR, SEM BARRAMENTO, PARA UN 6 DISJUNTORES - FORNECIMENTO E INSTALAÇÃO. AF_10/2020</t>
  </si>
  <si>
    <t>101876 - SINAPI</t>
  </si>
  <si>
    <t>GUARDA-CORPO DE AÇO GALVANIZADO DE 1,10M DE ALTURA, MONTANTES TUBULARES DE M 1.1/2 ESPAÇADOS DE 1,20M, TRAVESSA SUPERIOR DE 2 , GRADIL FORMADO POR BARRAS CHATAS EM FERRO DE 32X4,8MM, FIXADO COM CHUMBADOR MECÂNICO. AF_04/201</t>
  </si>
  <si>
    <t>99839 - SINAPI</t>
  </si>
  <si>
    <t>INSTALAÇÃO DE LIXEIRA METÁLICA DUPLA, CAPACIDADE DE 60 L, EM TUBO DE AÇO CARBONO E CESTOS EM CHAPA DE AÇO COM PINTURA ELETROSTÁTICA, SOBRE PISO DE CONCRETO EXISTENTE. AF_11/2021</t>
  </si>
  <si>
    <t>103307 - SINAPI</t>
  </si>
  <si>
    <t xml:space="preserve">INSTALAÇÕES HIDRÁULICAS </t>
  </si>
  <si>
    <t>KIT CAVALETE PARA MEDIÇÃO DE ÁGUA, EMBUTIDO EM ALVENARIA, EM AÇO GALVANIZADO DN 25MM (3/4") - PADRÃO CONCESSIONÁRIA LOCAL, EXCLUSIVE HIDRÔMETRO</t>
  </si>
  <si>
    <t>INSTALAÇÃO DE ESQUI TRIPLO, EM TUBO DE AÇO CARBONO - EQUIPAMENTO DE GINÁSTICA PARA ACADEMIA AO AR LIVRE / ACADEMIA DA TERCEIRA IDADE - ATI, INSTALADO SOBRE PISO DE CONCRETO EXISTENTE. AF_10/2021</t>
  </si>
  <si>
    <t>103185 - SINAPI</t>
  </si>
  <si>
    <t>103210 - SINAPI</t>
  </si>
  <si>
    <t>103186 - SINAPI</t>
  </si>
  <si>
    <t>103187 - SINAPI</t>
  </si>
  <si>
    <t>103188 - SINAPI</t>
  </si>
  <si>
    <t>103189 - SINAPI</t>
  </si>
  <si>
    <t>INSTALAÇÃO DE PLACA ORIENTATIVA SOBRE EXERCÍCIOS, 2,00M X 1,00M, EM TUBO DE AÇO CARBONO - PARA ACADEMIA AO AR LIVRE / ACADEMIA DA TERCEIRA IDADE - A TI, INSTALADO SOBRE PISO DE CONCRETO EXISTENTE. AF_10/2021</t>
  </si>
  <si>
    <t>INSTALAÇÃO DE MULTIEXERCITADOR COM SEIS FUNÇÕES, EM TUBO DE AÇO CARBONO - EQUIPAMENTO DE GINÁSTICA PARA ACADEMIA AO AR LIVRE / ACADEMIA DA TERCEIRA IDADE - ATI, INSTALADO SOBRE PISO DE CONCRETO EXISTENTE. AF_10/2021</t>
  </si>
  <si>
    <t>INSTALAÇÃO DE SIMULADOR DE CAVALGADA TRIPLO, EM TUBO DE AÇO CARBONO - EQUIPAMENTO DE GINÁSTICA PARA ACADEMIA AO AR LIVRE / ACADEMIA DA TERCEIRA IDAD E - ATI, INSTALADO SOBRE PISO DE CONCRETO EXISTENTE. AF_10/2021</t>
  </si>
  <si>
    <t>INSTALAÇÃO DE SIMULADOR DE REMO INDIVIDUAL, EM TUBO DE AÇO CARBONO - EQUIPAMENTO DE GINÁSTICA PARA ACADEMIA AO AR LIVRE / ACADEMIA DA TERCEIRA IDADE - ATI, INSTALADO SOBRE PISO DE CONCRETO EXISTENTE. AF_10/2021</t>
  </si>
  <si>
    <t>OBRA: CONSTRUÇÃO DE PRAÇA PÚBLCA</t>
  </si>
  <si>
    <t>Responsável Técnico:</t>
  </si>
  <si>
    <t>Elieber dos Santos Mendes</t>
  </si>
  <si>
    <t>Engenheiro Civil</t>
  </si>
  <si>
    <t>CREA 141829577-9</t>
  </si>
  <si>
    <t>___________________________________________________________</t>
  </si>
  <si>
    <t>Prefeitura Municipal de Miradouro-MG</t>
  </si>
  <si>
    <t>CNPJ 17.947.623/0001-79</t>
  </si>
  <si>
    <t>Prefeito Muncipal - Cloves da Silva Botelho</t>
  </si>
  <si>
    <t>Propriétario:</t>
  </si>
  <si>
    <t>LOCAL: RUA ARY ALVARINO DE ANDRADE, BAIRRO CARREIROS, MIRADOURO-MG</t>
  </si>
  <si>
    <t>FOLHA Nº: 01</t>
  </si>
  <si>
    <t>DATA: 13/09/2023</t>
  </si>
  <si>
    <t>(   X  )</t>
  </si>
  <si>
    <t>32 UNIDADE - 02 POR POSTE</t>
  </si>
  <si>
    <t>10 UNIDADE - 02 ABAIXO DE CADA ARVORÉ</t>
  </si>
  <si>
    <t>15.30+3.30+12.75</t>
  </si>
  <si>
    <t>03 UNIDADES</t>
  </si>
  <si>
    <t>MUNICIPIO DE MIRADOURO
 Praça Santa Rita nº 288 - Centro - Miradouro - Minas Gerais 
TEL. (32) 3753-1160 - CEP 36893-000
PREFEITURA MUNICIPAL DE MIRADOURO</t>
  </si>
  <si>
    <t>(   x  )</t>
  </si>
  <si>
    <t xml:space="preserve">PRAZO DE EXECUÇÃO: 120 dias </t>
  </si>
  <si>
    <t>FOLHA Nº: 02</t>
  </si>
  <si>
    <t>CRONOGRAMA FÍSICO E FINANCEIRO</t>
  </si>
  <si>
    <t>INFORMAÇÕES GERAIS</t>
  </si>
  <si>
    <t>Item</t>
  </si>
  <si>
    <t>Descrição</t>
  </si>
  <si>
    <t>Valor dos Serviços</t>
  </si>
  <si>
    <t>R$</t>
  </si>
  <si>
    <t>Peso %</t>
  </si>
  <si>
    <t>TOTAIS</t>
  </si>
  <si>
    <t>_________________________________________________________</t>
  </si>
  <si>
    <t>PREFEITURA MUNICIPAL DE MIRADOURO-MG</t>
  </si>
  <si>
    <t>ELIEBER DOS SANTOS MENDES - ENG. CIVIL</t>
  </si>
  <si>
    <t>CLOVES DA SILVA BOTELHO - PREFEITO MUNICIPAL</t>
  </si>
  <si>
    <t>CREA-MG 141829577-9</t>
  </si>
  <si>
    <t>Etapas da obra</t>
  </si>
  <si>
    <t>FOLHA Nº: 03</t>
  </si>
  <si>
    <t>02 UNIDADES</t>
  </si>
  <si>
    <t>12 UNIDADES</t>
  </si>
  <si>
    <t>05 UNIDADES</t>
  </si>
  <si>
    <t>MEMÓRIA DE CÁLCULO</t>
  </si>
  <si>
    <t>PREÇO UNITÁRIO S/ BDI</t>
  </si>
  <si>
    <t>PREÇO UNITÁRIO C/ BDI</t>
  </si>
  <si>
    <t>17.85+4.07+2.15+(0.81x2)+26.00+7.00</t>
  </si>
  <si>
    <t>PLAYGROUND - ACADEMIA</t>
  </si>
  <si>
    <t>24.91+1.58+11.85+2.30+11.81</t>
  </si>
  <si>
    <t>ACESSIBILIDADE</t>
  </si>
  <si>
    <t>RAMPA PARA ACESSO DE DEFICIENTE, EM CONCRETO SIMPLES FCK = 25 MPA, DESEMPENADA, COM PINTURA INDICATIVA, 02 DEMÃOS</t>
  </si>
  <si>
    <t>102724 - SINAPI</t>
  </si>
  <si>
    <t>04 UNIDADES</t>
  </si>
  <si>
    <t>16 UNIDADES</t>
  </si>
  <si>
    <t>94341 - SINAPI</t>
  </si>
  <si>
    <t>FORNECIMENTO E ASSENTAMENTO DE TUBO PVC RÍGIDO SOLDÁVEL, ÁGUA FRIA, DN 20 MM (1/2"), INCLUSIVE CONEXÕES</t>
  </si>
  <si>
    <t>TORNEIRA PLÁSTICA PARA TANQUE/IRRIGAÇÃO, BICO COM ROSCA, FORNECIMENTO E INSTALAÇÃO</t>
  </si>
  <si>
    <t>VALOR DO ISS DO MUNICIPIO: 5,00%</t>
  </si>
  <si>
    <t>ED-16660 - SICOR</t>
  </si>
  <si>
    <t>ED-50151 - SICOR</t>
  </si>
  <si>
    <t>ED-50150 - SICOR</t>
  </si>
  <si>
    <t>ED-17989 - SICOR</t>
  </si>
  <si>
    <t>ED-51100 - SICOR</t>
  </si>
  <si>
    <t>ED-49812  - SICOR</t>
  </si>
  <si>
    <t>ED-48298  - SICOR</t>
  </si>
  <si>
    <t>ED-49638  - SICOR</t>
  </si>
  <si>
    <t>ED-48217  - SICOR</t>
  </si>
  <si>
    <t>ED-50727 - SICOR</t>
  </si>
  <si>
    <t>ED-50732 - SICOR</t>
  </si>
  <si>
    <t>ED-50451 - SICOR</t>
  </si>
  <si>
    <t>ED-51096 - SICOR</t>
  </si>
  <si>
    <t>ED-50437 - SICOR</t>
  </si>
  <si>
    <t>ED-50432 - SICOR</t>
  </si>
  <si>
    <t>ED-50449 - SICOR</t>
  </si>
  <si>
    <t>ED-25497 - SICOR</t>
  </si>
  <si>
    <t>ED-25280 - SICOR</t>
  </si>
  <si>
    <t>ED-25245 - SICOR</t>
  </si>
  <si>
    <t>ED-15773 - SICOR</t>
  </si>
  <si>
    <t>ED-15757 - SICOR</t>
  </si>
  <si>
    <t>ED-15205 - SICOR</t>
  </si>
  <si>
    <t>ED-50018 - SICOR</t>
  </si>
  <si>
    <t>ED-32664 - SICOR</t>
  </si>
  <si>
    <t>ED-15446 - SICOR</t>
  </si>
  <si>
    <t>ED-51148 - SICOR</t>
  </si>
  <si>
    <t>ED-51139 - SICOR</t>
  </si>
  <si>
    <t>101892 - SINAPI</t>
  </si>
  <si>
    <t>DISJUNTOR BIPOLAR TIPO NEMA, CORRENTE NOMINAL DE 10 ATÉ 50A - FORNECIMENTO E INSTALAÇÃO. AF_10/2020</t>
  </si>
  <si>
    <t>ED-15226 - SICOR</t>
  </si>
  <si>
    <t>PISO PODOTÁTIL DE CONCRETO, ALERTA OU DIRECIONAL, APLICADO EM PISO (20X20CM) COM JUNTA SECA, COR VERMELHO/AMARELO, ASSENTAMENTO COM ARGAMASSA INDUSTRIALIZADA, INCLUSIVE FORNECIMENTO E INSTALAÇÃO</t>
  </si>
  <si>
    <t>DIRECIONAL (20.78+4.01+20.78+8.65+0.66+0.97+6.08+6.08+0.80+0.88+24.91) x 0.20 x 10% + ALERTA (0.40x0.40x6) x 6 x 10%</t>
  </si>
  <si>
    <t xml:space="preserve">19 UNIDADES </t>
  </si>
  <si>
    <t>LOCAÇÃO DE OBRA COM GABARITO DE TÁBUAS CORRIDAS PONTALETADAS A CADA 2,00M, REAPROVEITAMENTO (2X), INCLUSIVE ACOMPANHAMENTO DE EQUIPE TOPOGRÁFICA PARA MARCAÇÃO DE PONTO TOPOGRÁFICO</t>
  </si>
  <si>
    <t>MONTAGEM E DESMONTAGEM DE FÔRMA DE PILARES RETANGULARES E ESTRUTURAS SIMILARES, PÉ-DIREITO DUPLO, EM CHAPA DE MADEIRA COMPENSADA RESINADA, 4 UTILIZA ÇÕES. AF_09/2020</t>
  </si>
  <si>
    <t>92421 - SINAPI</t>
  </si>
  <si>
    <t>CAIXA DE PASSAGEM CP-N2 INCLUSIVE TAMPA</t>
  </si>
  <si>
    <t>ED-49213 - SICOR</t>
  </si>
  <si>
    <t>ATERRAMENTO COM HASTE EM AÇO GALVANIZADO À FOGO, TIPO CANTONEIRA COM ABAS IGUAIS DE 25MM (1"), ESPESSURA DE 4, 76 MM (3/16"), COMPRIMENTO DE 240CM, EXCLUSIVE CABO E CAIXA PARA ATERRAMENTO, INCLUSIVE PRENSA PARA HASTE E INSTALAÇÃO</t>
  </si>
  <si>
    <t>ED-3010 - SICOR</t>
  </si>
  <si>
    <t>ELETRODUTO FLEXÍVEL CORRUGADO, PVC, ANTI-CHAMA, DN 25MM (3/4"), APLICADO EM ALVENARIA, INCLUSIVE RASGO</t>
  </si>
  <si>
    <t>ED-49414 - SICOR</t>
  </si>
  <si>
    <t>CABO DE COBRE FLEXÍVEL, CLASSE 5, ISOLAMENTO TIPO LSHF/ ATOX, NÃO HALOGENADO, ANTICHAMA, TERMOPLÁSTICO, UNIPOLAR, SEÇÃO 4 MM2, 70°C, 450/750V</t>
  </si>
  <si>
    <t>ED-48956 - SICOR</t>
  </si>
  <si>
    <t>CABO DE COBRE FLEXÍVEL, CLASSE 5, ISOLAMENTO TIPO LSHF/ ATOX, NÃO HALOGENADO, ANTICHAMA, TERMOPLÁSTICO, UNIPOLAR, SEÇÃO 1,5 MM2, 70°C, 450/750V</t>
  </si>
  <si>
    <t>ED-48946 - SICOR</t>
  </si>
  <si>
    <t>CABO DE COBRE FLEXÍVEL, CLASSE 5, ISOLAMENTO TIPO LSHF/ ATOX, NÃO HALOGENADO, ANTICHAMA, TERMOPLÁSTICO, UNIPOLAR, SEÇÃO 2,5 MM2, 70°C, 450/750V</t>
  </si>
  <si>
    <t>ED-48951 - SICOR</t>
  </si>
  <si>
    <t>CABO DE COBRE FLEXÍVEL, CLASSE 5, ISOLAMENTO TIPO LSHF/ ATOX, NÃO HALOGENADO, ANTICHAMA, TERMOPLÁSTICO, UNIPOLAR, SEÇÃO 10 MM2, 70°C, 450/750V</t>
  </si>
  <si>
    <t>ED-48966 - SICOR</t>
  </si>
  <si>
    <t>CAIXA DE INSPEÇÃO EM PVC, DIÂMETRO DE 30CM, ALTURA DE 30CM, COM TAMPA EM FERRO FUNDIDO, EXCLUSIVE HASTE DE ATERRAMENTO, INCLUSIVE INSTALAÇÃO</t>
  </si>
  <si>
    <t>ED-51055 - SICOR</t>
  </si>
  <si>
    <t>MONTAGEM E DESMONTAGEM DE FÔRMA DE PILARES RETANGULARES E ESTRUTURAS SIMILARES, PÉ-DIREITO DUPLO, EM CHAPA DE MADEIRA COMPENSADA RESINADA, 4 UTILIZAÇÕES. AF_09/2020</t>
  </si>
  <si>
    <t>REGIÃO/MÊS DE REFERÊNCIA: SICOR-MG LESTE 01/2024 / SINAPI 03/2024 - (DESONERADO)</t>
  </si>
  <si>
    <t>93680 - SINAPI</t>
  </si>
  <si>
    <t>EXECUÇÃO DE PAVIMENTO EM PISO INTERTRAVADO, COM BLOCO RETANGULAR COLORIDO DE 20 X 10 CM, ESPESSURA 6 CM. AF_10/2022</t>
  </si>
  <si>
    <t>ACADEMIA 62,00 + PLAYGROUND 72,00</t>
  </si>
  <si>
    <t>(2.23+3.34+6.41+3.89+4.51+2.17+4.97+6.75+2.72+1.18+5.86+4.46+4.91+1.79+1.41+5.82+1.56+2.26+6.67+4.62+1.57+7.94+10.67+(16 POSTES x 9.00m)) x 10%</t>
  </si>
  <si>
    <t>(2.23+3.34+6.41+3.89+4.51+4.97+6.75+5.86+4.46+4.91+5.82+6.67+4.62+10.67+(16 POSTES x 9.00m)) x 2 x 10%</t>
  </si>
  <si>
    <t>(2.17+2.72+1.18+1.79+1.41+1.56+2.26+1.57+7.94) x 2</t>
  </si>
  <si>
    <t>((ALTURA DO POSTE DE ENTRADA 6,00) + 2,89 + (ALTURA DO PISO ATÉ A CAIXA DE DISTRIBUIÇÃO 1,50)) x 3 x 10%</t>
  </si>
  <si>
    <t>ED-51139- SICOR</t>
  </si>
  <si>
    <t>ESCAVAÇÃO MANUAL DE VALA COM PROFUNDIDADE MENOR OU IGUAL A 1,5M, INCLUSIVE DESCARGA LATERAL</t>
  </si>
  <si>
    <t>ED-51107 - SICOR</t>
  </si>
  <si>
    <t>FORNECIMENTO E INSTALAÇÃO DE BALANÇO (REMA-REMA) METÁLICO COM SEIS LUGARES PARA PARQUE INFANTIL, FIXADO COM CONCRETO NÃO ESTRUTURAL, PREPARADO EM OBRA COM BETONEIRA, COM FCK 15 MPA , INCLUSIVE ESCAVAÇÃO E TRANSPORTE COM RETIRADA DO MATERIAL ESCAVADO (EM CAÇAMBA)</t>
  </si>
  <si>
    <t>ED-15342 - SICOR</t>
  </si>
  <si>
    <t>FORNECIMENTO E INSTALAÇÃO DE ESCORREGADOR MÉDIO METÁLICO PARA PARQUE INFANTIL, FIXADO COM CONCRETO NÃO ESTRUTURAL, PREPARADO EM OBRA COM BETONEIRA, COM FCK 15 MPA , INCLUSIVE ESCAVAÇÃO E TRANSPORTE COM RETIRADA DO MATERIAL ESCAVADO (EM CAÇAMBA)</t>
  </si>
  <si>
    <t>ED-49575 - SICOR</t>
  </si>
  <si>
    <t>FORNECIMENTO E INSTALAÇÃO DE GANGORRA METÁLICA COM DOIS LUGARES PARA PARQUE INFANTIL, FIXADO COM CONCRETO NÃO ESTRUTURAL, PREPARADO EM OBRA COM BETONEIRA, COM FCK 15 MPA , INCLUSIVE ESCAVAÇÃO E TRANSPORTE COM RETIRADA DO MATERIAL ESCAVADO (EM CAÇAMBA)</t>
  </si>
  <si>
    <t>ED-49576 - SICOR</t>
  </si>
  <si>
    <t>FORNECIMENTO E INSTALAÇÃO DE ZANGA BURRINHO METÁLICO COM DUAS PRANCHAS PARA PARQUE INFANTIL, FIXADO COM CONCRETO NÃO ESTRUTURAL, PREPARADO EM OBRA COM BETONEIRA, COM FCK 15 MPA , INCLUSIVE ESCAVAÇÃO E TRANSPORTE COM RETIRADA DO MATERIAL ESCAVADO (EM CAÇAMBA)</t>
  </si>
  <si>
    <t>ED-49577 - SICOR</t>
  </si>
  <si>
    <t>INSTALAÇÃO DE SIMULADOR DE CAMINHADA TRIPLO, EM TUBO DE AÇO CARBONO - EQUIPAMENTO DE GINÁSTICA PARA ACADEMIA AO AR LIVRE / ACADEMIA DA TERCEIRA IDADE - ATI, INSTALADO SOBRE PISO DE CONCRETO EXISTENTE. AF_10/2021</t>
  </si>
  <si>
    <t>0.69</t>
  </si>
  <si>
    <t>614,93/4</t>
  </si>
  <si>
    <t>(25,79x5,50x0,10)+(13,81x2,66x0,10)+(11,00x0,25x0,05)</t>
  </si>
  <si>
    <t>6426,50+226,70</t>
  </si>
  <si>
    <t>11,00x0,60</t>
  </si>
  <si>
    <t>Estrutura de contenção da rua Ary Alvarino de Andrade (13,81x3)/2</t>
  </si>
  <si>
    <t>Estrutura de contenção da rua Ary Alvarino de Andrade (13,81x3)/2 + alvenaria em blocos cheios 11,00x0,60</t>
  </si>
  <si>
    <t>2.2</t>
  </si>
  <si>
    <t>2.1</t>
  </si>
  <si>
    <t>2.3</t>
  </si>
  <si>
    <t>2.4</t>
  </si>
  <si>
    <t>2.5</t>
  </si>
  <si>
    <t>2.6</t>
  </si>
  <si>
    <t>2.7</t>
  </si>
  <si>
    <t>2.8</t>
  </si>
  <si>
    <t>2.9</t>
  </si>
  <si>
    <t>2.10</t>
  </si>
  <si>
    <t>4.1</t>
  </si>
  <si>
    <t>4.2</t>
  </si>
  <si>
    <t>4.3</t>
  </si>
  <si>
    <t>4.4</t>
  </si>
  <si>
    <t>4.5</t>
  </si>
  <si>
    <t>4.6</t>
  </si>
  <si>
    <t>LASTRO DE AREIA, INCLUSIVE ADENSAMENTO E APILOAMENTO</t>
  </si>
  <si>
    <t>M³</t>
  </si>
  <si>
    <t>3.1</t>
  </si>
  <si>
    <t>3.2</t>
  </si>
  <si>
    <t>3.3</t>
  </si>
  <si>
    <t>3.4</t>
  </si>
  <si>
    <t>3.5</t>
  </si>
  <si>
    <t>ED-49814 - SICOR</t>
  </si>
  <si>
    <t>ED-49813 - SICOR</t>
  </si>
  <si>
    <t>LASTRO DE BRITA COM PEDRA BRITADA NÚMERO 2 E 3, INCLUSIVE ADENSAMENTO E APILOAMENTO MANUAL</t>
  </si>
  <si>
    <t>FORNECIMENTO E ASSENTAMENTO DE TUBO PVC RÍGIDO CORRUGADO, PERFURADO, DN 160 MM (6"), PARA DRENAGEM</t>
  </si>
  <si>
    <t>ED-48690 - SICOR</t>
  </si>
  <si>
    <t>COMPONENTES DO SISTEMA DE DRENAGEM E ATERRO</t>
  </si>
  <si>
    <t>Reaterro e compactação com soquete vibratório</t>
  </si>
  <si>
    <t>RO-00231 - SICOR</t>
  </si>
  <si>
    <t>(0,35x4,00x25,79)+((0,35x3,00x13,81)/2)</t>
  </si>
  <si>
    <t>((25,79/2)x3) +( (13,81/2)x2)</t>
  </si>
  <si>
    <t>25,79+13,81</t>
  </si>
  <si>
    <t>11,00x0,25x0,25</t>
  </si>
  <si>
    <t>((4,79x5,00x2,30)+(14,62x4,00x2,30)+(2,51x3,00x2,30)+(2,48x2,00x2,30)+(1,39x1,00x2,30)) + (((3,30x1,00x1,30)+(7,82x2,00x1,30)+(1,42x3,00x1,30))/2)</t>
  </si>
  <si>
    <t>ATERRO DA PRAÇA (RESUMO DE VOLUME EM PROJETO TOPOGRAFICO, PRANCHA DETALHES TOPOGRAFICOS E SONDAGEM</t>
  </si>
  <si>
    <t>CALÇADÃO EXTERNO 137,14 (PAVIMENTAÇÃO DO PASSEIO/CIRCULAÇÃO DE TODA A PRAÇA, EXCETO ACADEMIA E PLAYGROUND - DE ACORDO COM PRANCHA/PROJETO DETALHAMENTO ARQUITETÔNICO)</t>
  </si>
  <si>
    <t>((14,62x1,00x1,83)+(2,51x2,00x1,83)+(2,48x3,00x1,83)+(1,39x4,00x1,83)) + (((3,30x1,00x1,05)+(7,82x2,00x1,05)+(1,42x3,00x1,05))/2)</t>
  </si>
  <si>
    <t>COMPACTAÇÃO DO ATERRO DA PRAÇA (RESUMO DE VOLUME EM PROJETO TOPOGRAFICO, PRANCHA DETALHES TOPOGRAFICOS E SONDAGEM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</si>
</sst>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00\º\ &quot;MÊS&quot;"/>
    <numFmt numFmtId="166" formatCode="&quot;R$ &quot;#,##0.00_);[Red]\(&quot;R$ &quot;#,##0.00\)"/>
    <numFmt numFmtId="167" formatCode="_-* #,##0.00_-;[Red]\-* #,##0.00_-;_-* &quot;-&quot;??_-;_-@_-"/>
  </numFmts>
  <fonts count="21">
    <font>
      <sz val="10"/>
      <name val="Arial"/>
    </font>
    <font>
      <sz val="10"/>
      <name val="Arial"/>
      <family val="2"/>
    </font>
    <font>
      <sz val="8"/>
      <name val="Arial"/>
      <family val="2"/>
    </font>
    <font>
      <b/>
      <sz val="10"/>
      <name val="Arial"/>
      <family val="2"/>
    </font>
    <font>
      <sz val="8"/>
      <color indexed="8"/>
      <name val="Arial"/>
      <family val="2"/>
    </font>
    <font>
      <sz val="10"/>
      <color indexed="8"/>
      <name val="Arial"/>
      <family val="2"/>
    </font>
    <font>
      <b/>
      <sz val="8"/>
      <name val="Arial"/>
      <family val="2"/>
    </font>
    <font>
      <sz val="8"/>
      <color indexed="12"/>
      <name val="Arial"/>
      <family val="2"/>
    </font>
    <font>
      <b/>
      <sz val="12"/>
      <color indexed="8"/>
      <name val="Arial"/>
      <family val="2"/>
    </font>
    <font>
      <b/>
      <sz val="10"/>
      <color indexed="8"/>
      <name val="Arial"/>
      <family val="2"/>
    </font>
    <font>
      <b/>
      <sz val="8"/>
      <color indexed="8"/>
      <name val="Arial"/>
      <family val="2"/>
    </font>
    <font>
      <sz val="8"/>
      <name val="Arial mt"/>
    </font>
    <font>
      <b/>
      <sz val="14"/>
      <color rgb="FF00B050"/>
      <name val="Arial"/>
      <family val="2"/>
    </font>
    <font>
      <sz val="10"/>
      <name val="Arial Narrow"/>
      <family val="2"/>
    </font>
    <font>
      <b/>
      <sz val="12"/>
      <name val="Arial Narrow"/>
      <family val="2"/>
    </font>
    <font>
      <sz val="12"/>
      <name val="Arial Narrow"/>
      <family val="2"/>
    </font>
    <font>
      <b/>
      <sz val="10"/>
      <name val="Arial Narrow"/>
      <family val="2"/>
    </font>
    <font>
      <sz val="9"/>
      <name val="Arial"/>
      <family val="2"/>
    </font>
    <font>
      <b/>
      <sz val="16"/>
      <color rgb="FF00B050"/>
      <name val="Arial"/>
      <family val="2"/>
    </font>
    <font>
      <b/>
      <sz val="9"/>
      <color theme="0"/>
      <name val="Arial"/>
      <family val="2"/>
    </font>
    <font>
      <b/>
      <sz val="9"/>
      <name val="Arial"/>
      <family val="2"/>
    </font>
  </fonts>
  <fills count="6">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3" tint="-0.499984740745262"/>
        <bgColor indexed="64"/>
      </patternFill>
    </fill>
    <fill>
      <patternFill patternType="solid">
        <fgColor theme="0" tint="-4.9989318521683403E-2"/>
        <bgColor indexed="64"/>
      </patternFill>
    </fill>
  </fills>
  <borders count="53">
    <border>
      <left/>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hair">
        <color indexed="64"/>
      </right>
      <top/>
      <bottom style="hair">
        <color indexed="64"/>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259">
    <xf numFmtId="0" fontId="0" fillId="0" borderId="0" xfId="0"/>
    <xf numFmtId="0" fontId="5" fillId="0" borderId="0" xfId="0" applyFont="1"/>
    <xf numFmtId="49" fontId="4" fillId="0" borderId="6" xfId="0" applyNumberFormat="1" applyFont="1" applyBorder="1" applyAlignment="1">
      <alignment horizontal="center" vertical="center" wrapText="1"/>
    </xf>
    <xf numFmtId="0" fontId="4" fillId="0" borderId="6" xfId="0" applyFont="1" applyBorder="1" applyAlignment="1">
      <alignment horizontal="left" vertical="center" wrapText="1"/>
    </xf>
    <xf numFmtId="49" fontId="4" fillId="0" borderId="9"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0" fontId="4" fillId="0" borderId="8" xfId="0" applyFont="1" applyBorder="1" applyAlignment="1">
      <alignment horizontal="left" vertical="center" wrapText="1"/>
    </xf>
    <xf numFmtId="4" fontId="7" fillId="0" borderId="6" xfId="0" applyNumberFormat="1" applyFont="1" applyBorder="1" applyAlignment="1">
      <alignment horizontal="center" vertical="center" wrapText="1"/>
    </xf>
    <xf numFmtId="4" fontId="7" fillId="0" borderId="7" xfId="0" applyNumberFormat="1" applyFont="1" applyBorder="1" applyAlignment="1">
      <alignment horizontal="center" vertical="center" wrapText="1"/>
    </xf>
    <xf numFmtId="0" fontId="9" fillId="0" borderId="3" xfId="0" applyFont="1" applyFill="1" applyBorder="1" applyAlignment="1">
      <alignment horizontal="center" vertical="center"/>
    </xf>
    <xf numFmtId="0" fontId="9" fillId="0" borderId="1" xfId="0" applyFont="1" applyFill="1" applyBorder="1" applyAlignment="1">
      <alignment horizontal="left" vertical="center"/>
    </xf>
    <xf numFmtId="0" fontId="9" fillId="0" borderId="4" xfId="0" applyFont="1" applyFill="1" applyBorder="1" applyAlignment="1">
      <alignment horizontal="center" vertical="center"/>
    </xf>
    <xf numFmtId="4" fontId="10" fillId="0" borderId="10" xfId="0" applyNumberFormat="1" applyFont="1" applyBorder="1" applyAlignment="1">
      <alignment horizontal="center" vertical="center" wrapText="1"/>
    </xf>
    <xf numFmtId="0" fontId="10" fillId="0" borderId="0" xfId="0" applyFont="1" applyBorder="1" applyAlignment="1">
      <alignment horizontal="center" vertical="center" wrapText="1"/>
    </xf>
    <xf numFmtId="4" fontId="10" fillId="0" borderId="0" xfId="0" applyNumberFormat="1" applyFont="1" applyBorder="1" applyAlignment="1">
      <alignment horizontal="center" vertical="center" wrapText="1"/>
    </xf>
    <xf numFmtId="0" fontId="5" fillId="0" borderId="0" xfId="0" applyFont="1" applyBorder="1" applyAlignment="1">
      <alignment vertical="center"/>
    </xf>
    <xf numFmtId="10" fontId="9" fillId="0" borderId="11" xfId="1" applyNumberFormat="1" applyFont="1" applyFill="1" applyBorder="1" applyAlignment="1">
      <alignment horizontal="center" vertical="center"/>
    </xf>
    <xf numFmtId="0" fontId="5" fillId="0" borderId="0" xfId="0" applyFont="1" applyBorder="1" applyAlignment="1">
      <alignment horizontal="center" vertical="center"/>
    </xf>
    <xf numFmtId="0" fontId="9" fillId="0" borderId="2" xfId="0" applyFont="1" applyFill="1" applyBorder="1" applyAlignment="1">
      <alignment horizontal="center" vertical="center"/>
    </xf>
    <xf numFmtId="0" fontId="5" fillId="0" borderId="0" xfId="0" applyFont="1" applyBorder="1" applyAlignment="1">
      <alignment horizontal="center" vertical="center"/>
    </xf>
    <xf numFmtId="0" fontId="4" fillId="0" borderId="5" xfId="0" applyFont="1" applyBorder="1" applyAlignment="1">
      <alignment horizontal="center" vertical="center" wrapText="1"/>
    </xf>
    <xf numFmtId="4" fontId="4" fillId="0" borderId="6" xfId="0" applyNumberFormat="1" applyFont="1" applyBorder="1" applyAlignment="1">
      <alignment horizontal="center" vertical="center" wrapText="1"/>
    </xf>
    <xf numFmtId="2" fontId="4" fillId="0" borderId="6" xfId="2" applyNumberFormat="1" applyFont="1" applyFill="1" applyBorder="1" applyAlignment="1">
      <alignment horizontal="center" vertical="center" wrapText="1"/>
    </xf>
    <xf numFmtId="164" fontId="4" fillId="0" borderId="6" xfId="2" applyFont="1" applyFill="1" applyBorder="1" applyAlignment="1">
      <alignment horizontal="center" vertical="center" wrapText="1"/>
    </xf>
    <xf numFmtId="2" fontId="4" fillId="0" borderId="8" xfId="2" applyNumberFormat="1" applyFont="1" applyFill="1" applyBorder="1" applyAlignment="1">
      <alignment horizontal="center" vertical="center" wrapText="1"/>
    </xf>
    <xf numFmtId="4" fontId="4" fillId="0" borderId="8" xfId="0" applyNumberFormat="1" applyFont="1" applyFill="1" applyBorder="1" applyAlignment="1">
      <alignment horizontal="center" vertical="center" wrapText="1"/>
    </xf>
    <xf numFmtId="4" fontId="4" fillId="0" borderId="8" xfId="0" applyNumberFormat="1" applyFont="1" applyBorder="1" applyAlignment="1">
      <alignment horizontal="center" vertical="center" wrapText="1"/>
    </xf>
    <xf numFmtId="0" fontId="4" fillId="0" borderId="0" xfId="0" applyFont="1" applyBorder="1" applyAlignment="1">
      <alignment vertical="center"/>
    </xf>
    <xf numFmtId="0" fontId="4" fillId="0" borderId="0" xfId="0" applyFont="1" applyBorder="1" applyAlignment="1">
      <alignment horizontal="center" vertical="center"/>
    </xf>
    <xf numFmtId="0" fontId="4" fillId="0" borderId="0" xfId="0" applyFont="1" applyAlignment="1">
      <alignment vertical="center"/>
    </xf>
    <xf numFmtId="4" fontId="4" fillId="0" borderId="0" xfId="0" applyNumberFormat="1" applyFont="1" applyAlignment="1">
      <alignment vertical="center"/>
    </xf>
    <xf numFmtId="0" fontId="11" fillId="0" borderId="0" xfId="0" applyFont="1" applyAlignment="1">
      <alignment vertical="center"/>
    </xf>
    <xf numFmtId="0" fontId="2" fillId="0" borderId="18" xfId="0" applyFont="1" applyBorder="1" applyAlignment="1">
      <alignment horizontal="center" vertical="center"/>
    </xf>
    <xf numFmtId="0" fontId="2" fillId="0" borderId="18" xfId="0" applyFont="1" applyBorder="1" applyAlignment="1">
      <alignment horizontal="left" vertical="center" wrapText="1"/>
    </xf>
    <xf numFmtId="0" fontId="2" fillId="0" borderId="18" xfId="0" applyFont="1" applyBorder="1" applyAlignment="1">
      <alignment horizontal="center" vertical="center" wrapText="1"/>
    </xf>
    <xf numFmtId="4" fontId="2" fillId="0" borderId="18" xfId="0" applyNumberFormat="1" applyFont="1" applyBorder="1" applyAlignment="1">
      <alignment horizontal="center" vertical="center" wrapText="1"/>
    </xf>
    <xf numFmtId="1" fontId="2" fillId="0" borderId="18" xfId="0" applyNumberFormat="1" applyFont="1" applyBorder="1" applyAlignment="1">
      <alignment horizontal="center" vertical="center" wrapText="1" shrinkToFit="1"/>
    </xf>
    <xf numFmtId="0" fontId="2" fillId="3" borderId="18" xfId="0" applyFont="1" applyFill="1" applyBorder="1" applyAlignment="1">
      <alignment horizontal="center" vertical="center"/>
    </xf>
    <xf numFmtId="2" fontId="2" fillId="3" borderId="18" xfId="0" applyNumberFormat="1" applyFont="1" applyFill="1" applyBorder="1" applyAlignment="1">
      <alignment horizontal="center" vertical="center"/>
    </xf>
    <xf numFmtId="2" fontId="2" fillId="0" borderId="18" xfId="2" applyNumberFormat="1" applyFont="1" applyFill="1" applyBorder="1" applyAlignment="1">
      <alignment horizontal="center" vertical="center" wrapText="1"/>
    </xf>
    <xf numFmtId="0" fontId="2" fillId="0" borderId="18" xfId="0" applyFont="1" applyBorder="1" applyAlignment="1">
      <alignment horizontal="left" vertical="top" wrapText="1"/>
    </xf>
    <xf numFmtId="4" fontId="6" fillId="2" borderId="18" xfId="0" applyNumberFormat="1" applyFont="1" applyFill="1" applyBorder="1" applyAlignment="1">
      <alignment vertical="center"/>
    </xf>
    <xf numFmtId="49" fontId="2" fillId="0" borderId="18" xfId="0" applyNumberFormat="1" applyFont="1" applyBorder="1" applyAlignment="1">
      <alignment horizontal="center" vertical="center" wrapText="1"/>
    </xf>
    <xf numFmtId="4" fontId="4" fillId="0" borderId="36" xfId="0" applyNumberFormat="1" applyFont="1" applyBorder="1" applyAlignment="1">
      <alignment horizontal="center" vertical="center" wrapText="1"/>
    </xf>
    <xf numFmtId="4" fontId="7" fillId="0" borderId="36" xfId="0" applyNumberFormat="1" applyFont="1" applyBorder="1" applyAlignment="1">
      <alignment horizontal="center" vertical="center" wrapText="1"/>
    </xf>
    <xf numFmtId="4" fontId="7" fillId="0" borderId="37" xfId="0" applyNumberFormat="1" applyFont="1" applyBorder="1" applyAlignment="1">
      <alignment horizontal="center" vertical="center" wrapText="1"/>
    </xf>
    <xf numFmtId="0" fontId="8" fillId="0" borderId="0" xfId="0" applyFont="1" applyFill="1" applyBorder="1" applyAlignment="1"/>
    <xf numFmtId="0" fontId="13" fillId="0" borderId="0" xfId="3" applyFont="1" applyAlignment="1">
      <alignment vertical="center"/>
    </xf>
    <xf numFmtId="0" fontId="13" fillId="0" borderId="0" xfId="3" applyFont="1"/>
    <xf numFmtId="0" fontId="16" fillId="0" borderId="0" xfId="3" applyFont="1" applyAlignment="1">
      <alignment vertical="center"/>
    </xf>
    <xf numFmtId="0" fontId="16" fillId="0" borderId="0" xfId="3" applyFont="1"/>
    <xf numFmtId="0" fontId="13" fillId="0" borderId="0" xfId="3" applyFont="1" applyBorder="1" applyAlignment="1">
      <alignment vertical="center"/>
    </xf>
    <xf numFmtId="0" fontId="13" fillId="0" borderId="0" xfId="3" applyFont="1" applyBorder="1"/>
    <xf numFmtId="43" fontId="13" fillId="0" borderId="0" xfId="3" applyNumberFormat="1" applyFont="1" applyBorder="1"/>
    <xf numFmtId="0" fontId="15" fillId="0" borderId="0" xfId="4" applyFont="1"/>
    <xf numFmtId="0" fontId="15" fillId="3" borderId="0" xfId="3" applyFont="1" applyFill="1" applyAlignment="1">
      <alignment vertical="center"/>
    </xf>
    <xf numFmtId="0" fontId="13" fillId="3" borderId="0" xfId="3" applyFont="1" applyFill="1" applyAlignment="1">
      <alignment horizontal="center" vertical="center"/>
    </xf>
    <xf numFmtId="0" fontId="15" fillId="0" borderId="0" xfId="4" applyFont="1" applyBorder="1"/>
    <xf numFmtId="0" fontId="13" fillId="3" borderId="0" xfId="3" applyFont="1" applyFill="1" applyAlignment="1">
      <alignment vertical="center"/>
    </xf>
    <xf numFmtId="0" fontId="13" fillId="3" borderId="0" xfId="3" applyFont="1" applyFill="1" applyBorder="1" applyAlignment="1">
      <alignment vertical="center"/>
    </xf>
    <xf numFmtId="0" fontId="16" fillId="3" borderId="16" xfId="3" applyFont="1" applyFill="1" applyBorder="1" applyAlignment="1">
      <alignment horizontal="center" vertical="center"/>
    </xf>
    <xf numFmtId="0" fontId="16" fillId="3" borderId="14" xfId="3" applyFont="1" applyFill="1" applyBorder="1" applyAlignment="1">
      <alignment horizontal="center" vertical="center"/>
    </xf>
    <xf numFmtId="0" fontId="16" fillId="3" borderId="19" xfId="3" applyFont="1" applyFill="1" applyBorder="1" applyAlignment="1">
      <alignment horizontal="center" vertical="center"/>
    </xf>
    <xf numFmtId="10" fontId="16" fillId="3" borderId="25" xfId="3" applyNumberFormat="1" applyFont="1" applyFill="1" applyBorder="1" applyAlignment="1">
      <alignment horizontal="center" vertical="center"/>
    </xf>
    <xf numFmtId="0" fontId="13" fillId="0" borderId="0" xfId="3" applyFont="1" applyFill="1" applyBorder="1" applyAlignment="1">
      <alignment vertical="center"/>
    </xf>
    <xf numFmtId="0" fontId="6" fillId="2" borderId="18" xfId="0" applyFont="1" applyFill="1" applyBorder="1" applyAlignment="1">
      <alignment vertical="center"/>
    </xf>
    <xf numFmtId="10" fontId="13" fillId="0" borderId="0" xfId="3" applyNumberFormat="1" applyFont="1"/>
    <xf numFmtId="43" fontId="13" fillId="0" borderId="0" xfId="3" applyNumberFormat="1" applyFont="1"/>
    <xf numFmtId="0" fontId="20" fillId="5" borderId="39" xfId="3" applyFont="1" applyFill="1" applyBorder="1" applyAlignment="1">
      <alignment horizontal="center" vertical="center"/>
    </xf>
    <xf numFmtId="0" fontId="17" fillId="3" borderId="0" xfId="3" applyFont="1" applyFill="1" applyBorder="1" applyAlignment="1">
      <alignment horizontal="center" vertical="center"/>
    </xf>
    <xf numFmtId="0" fontId="17" fillId="3" borderId="0" xfId="3" applyFont="1" applyFill="1" applyBorder="1" applyAlignment="1">
      <alignment vertical="center"/>
    </xf>
    <xf numFmtId="164" fontId="17" fillId="3" borderId="0" xfId="6" applyFont="1" applyFill="1" applyBorder="1" applyAlignment="1">
      <alignment vertical="center"/>
    </xf>
    <xf numFmtId="9" fontId="20" fillId="3" borderId="0" xfId="5" applyFont="1" applyFill="1" applyBorder="1" applyAlignment="1">
      <alignment horizontal="center" vertical="center"/>
    </xf>
    <xf numFmtId="9" fontId="17" fillId="3" borderId="0" xfId="3" applyNumberFormat="1" applyFont="1" applyFill="1" applyBorder="1" applyAlignment="1">
      <alignment vertical="center"/>
    </xf>
    <xf numFmtId="164" fontId="20" fillId="3" borderId="40" xfId="6" applyFont="1" applyFill="1" applyBorder="1" applyAlignment="1">
      <alignment vertical="center"/>
    </xf>
    <xf numFmtId="10" fontId="17" fillId="3" borderId="41" xfId="5" applyNumberFormat="1" applyFont="1" applyFill="1" applyBorder="1" applyAlignment="1">
      <alignment vertical="center"/>
    </xf>
    <xf numFmtId="164" fontId="17" fillId="3" borderId="42" xfId="6" applyFont="1" applyFill="1" applyBorder="1" applyAlignment="1">
      <alignment vertical="center"/>
    </xf>
    <xf numFmtId="10" fontId="17" fillId="3" borderId="40" xfId="6" applyNumberFormat="1" applyFont="1" applyFill="1" applyBorder="1" applyAlignment="1">
      <alignment vertical="center"/>
    </xf>
    <xf numFmtId="164" fontId="17" fillId="3" borderId="40" xfId="6" applyFont="1" applyFill="1" applyBorder="1" applyAlignment="1">
      <alignment vertical="center"/>
    </xf>
    <xf numFmtId="0" fontId="17" fillId="0" borderId="0" xfId="4" applyFont="1"/>
    <xf numFmtId="0" fontId="17" fillId="3" borderId="0" xfId="3" applyFont="1" applyFill="1" applyAlignment="1">
      <alignment vertical="center"/>
    </xf>
    <xf numFmtId="0" fontId="17" fillId="0" borderId="0" xfId="3" applyFont="1"/>
    <xf numFmtId="0" fontId="17" fillId="0" borderId="0" xfId="4" applyFont="1" applyAlignment="1"/>
    <xf numFmtId="0" fontId="17" fillId="0" borderId="0" xfId="3" applyFont="1" applyAlignment="1">
      <alignment vertical="center"/>
    </xf>
    <xf numFmtId="0" fontId="17" fillId="3" borderId="0" xfId="3" applyFont="1" applyFill="1" applyAlignment="1">
      <alignment horizontal="center" vertical="center"/>
    </xf>
    <xf numFmtId="0" fontId="17" fillId="0" borderId="0" xfId="4" applyFont="1" applyAlignment="1">
      <alignment horizontal="center"/>
    </xf>
    <xf numFmtId="0" fontId="20" fillId="3" borderId="0" xfId="3" applyFont="1" applyFill="1" applyBorder="1" applyAlignment="1">
      <alignment horizontal="center" vertical="center"/>
    </xf>
    <xf numFmtId="164" fontId="20" fillId="3" borderId="0" xfId="6" applyFont="1" applyFill="1" applyBorder="1" applyAlignment="1">
      <alignment vertical="center"/>
    </xf>
    <xf numFmtId="10" fontId="17" fillId="3" borderId="0" xfId="5" applyNumberFormat="1" applyFont="1" applyFill="1" applyBorder="1" applyAlignment="1">
      <alignment vertical="center"/>
    </xf>
    <xf numFmtId="10" fontId="17" fillId="3" borderId="0" xfId="6" applyNumberFormat="1" applyFont="1" applyFill="1" applyBorder="1" applyAlignment="1">
      <alignment vertical="center"/>
    </xf>
    <xf numFmtId="0" fontId="4" fillId="0" borderId="48" xfId="0" applyFont="1" applyBorder="1" applyAlignment="1">
      <alignment horizontal="center" vertical="center" wrapText="1"/>
    </xf>
    <xf numFmtId="49" fontId="4" fillId="0" borderId="36" xfId="0" applyNumberFormat="1" applyFont="1" applyBorder="1" applyAlignment="1">
      <alignment horizontal="center" vertical="center" wrapText="1"/>
    </xf>
    <xf numFmtId="0" fontId="4" fillId="0" borderId="36" xfId="0" applyFont="1" applyBorder="1" applyAlignment="1">
      <alignment horizontal="left" vertical="center" wrapText="1"/>
    </xf>
    <xf numFmtId="2" fontId="4" fillId="0" borderId="36" xfId="2" applyNumberFormat="1" applyFont="1" applyFill="1" applyBorder="1" applyAlignment="1">
      <alignment horizontal="center" vertical="center" wrapText="1"/>
    </xf>
    <xf numFmtId="0" fontId="4" fillId="0" borderId="0" xfId="0" applyFont="1" applyBorder="1" applyAlignment="1">
      <alignment horizontal="center" vertical="center" wrapText="1"/>
    </xf>
    <xf numFmtId="49" fontId="4" fillId="0" borderId="0" xfId="0" applyNumberFormat="1" applyFont="1" applyBorder="1" applyAlignment="1">
      <alignment wrapText="1"/>
    </xf>
    <xf numFmtId="0" fontId="2"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2" fillId="0" borderId="0" xfId="0" applyFont="1" applyBorder="1" applyAlignment="1">
      <alignment horizontal="center" wrapText="1"/>
    </xf>
    <xf numFmtId="49" fontId="4" fillId="0" borderId="0" xfId="0" applyNumberFormat="1" applyFont="1" applyBorder="1" applyAlignment="1">
      <alignment horizontal="center" vertical="center" wrapText="1"/>
    </xf>
    <xf numFmtId="0" fontId="4" fillId="0" borderId="0" xfId="0" applyFont="1" applyBorder="1" applyAlignment="1">
      <alignment horizontal="left" vertical="center" wrapText="1"/>
    </xf>
    <xf numFmtId="2" fontId="4" fillId="0" borderId="0" xfId="2" applyNumberFormat="1" applyFont="1" applyFill="1" applyBorder="1" applyAlignment="1">
      <alignment horizontal="center" vertical="center" wrapText="1"/>
    </xf>
    <xf numFmtId="4" fontId="4" fillId="0" borderId="0" xfId="0" applyNumberFormat="1" applyFont="1" applyBorder="1" applyAlignment="1">
      <alignment horizontal="center" vertical="center" wrapText="1"/>
    </xf>
    <xf numFmtId="4" fontId="7" fillId="0" borderId="0" xfId="0" applyNumberFormat="1" applyFont="1" applyBorder="1" applyAlignment="1">
      <alignment horizontal="center" vertical="center" wrapText="1"/>
    </xf>
    <xf numFmtId="49" fontId="2" fillId="0" borderId="0" xfId="0" applyNumberFormat="1" applyFont="1" applyBorder="1" applyAlignment="1">
      <alignment vertical="center" wrapText="1"/>
    </xf>
    <xf numFmtId="0" fontId="20" fillId="3" borderId="18" xfId="3" applyNumberFormat="1" applyFont="1" applyFill="1" applyBorder="1" applyAlignment="1">
      <alignment horizontal="center" vertical="center"/>
    </xf>
    <xf numFmtId="164" fontId="17" fillId="3" borderId="18" xfId="6" applyFont="1" applyFill="1" applyBorder="1" applyAlignment="1">
      <alignment vertical="center" wrapText="1"/>
    </xf>
    <xf numFmtId="10" fontId="20" fillId="3" borderId="18" xfId="5" applyNumberFormat="1" applyFont="1" applyFill="1" applyBorder="1" applyAlignment="1">
      <alignment horizontal="center" vertical="center" wrapText="1"/>
    </xf>
    <xf numFmtId="10" fontId="20" fillId="3" borderId="18" xfId="5" applyNumberFormat="1" applyFont="1" applyFill="1" applyBorder="1" applyAlignment="1">
      <alignment vertical="center" wrapText="1"/>
    </xf>
    <xf numFmtId="10" fontId="20" fillId="3" borderId="18" xfId="3" applyNumberFormat="1" applyFont="1" applyFill="1" applyBorder="1" applyAlignment="1">
      <alignment vertical="center" wrapText="1"/>
    </xf>
    <xf numFmtId="0" fontId="20" fillId="5" borderId="51" xfId="3" applyFont="1" applyFill="1" applyBorder="1" applyAlignment="1">
      <alignment vertical="center" wrapText="1"/>
    </xf>
    <xf numFmtId="166" fontId="20" fillId="5" borderId="49" xfId="3" applyNumberFormat="1" applyFont="1" applyFill="1" applyBorder="1" applyAlignment="1">
      <alignment horizontal="center" vertical="center"/>
    </xf>
    <xf numFmtId="0" fontId="20" fillId="5" borderId="52" xfId="3" applyFont="1" applyFill="1" applyBorder="1" applyAlignment="1">
      <alignment horizontal="center" vertical="center"/>
    </xf>
    <xf numFmtId="166" fontId="20" fillId="5" borderId="50" xfId="3" applyNumberFormat="1" applyFont="1" applyFill="1" applyBorder="1" applyAlignment="1">
      <alignment horizontal="center" vertical="center"/>
    </xf>
    <xf numFmtId="0" fontId="20" fillId="5" borderId="49" xfId="3" applyFont="1" applyFill="1" applyBorder="1" applyAlignment="1">
      <alignment horizontal="center" vertical="center"/>
    </xf>
    <xf numFmtId="167" fontId="20" fillId="3" borderId="18" xfId="3" applyNumberFormat="1" applyFont="1" applyFill="1" applyBorder="1" applyAlignment="1">
      <alignment vertical="center" wrapText="1"/>
    </xf>
    <xf numFmtId="167" fontId="20" fillId="3" borderId="18" xfId="3" applyNumberFormat="1" applyFont="1" applyFill="1" applyBorder="1" applyAlignment="1">
      <alignment vertical="center"/>
    </xf>
    <xf numFmtId="0" fontId="9" fillId="0" borderId="24" xfId="0" applyFont="1" applyFill="1" applyBorder="1" applyAlignment="1">
      <alignment horizontal="left" vertical="center"/>
    </xf>
    <xf numFmtId="0" fontId="9" fillId="0" borderId="2" xfId="0" applyFont="1" applyFill="1" applyBorder="1" applyAlignment="1">
      <alignment horizontal="left" vertical="center"/>
    </xf>
    <xf numFmtId="0" fontId="16" fillId="0" borderId="19" xfId="4" applyFont="1" applyBorder="1" applyAlignment="1">
      <alignment horizontal="left" vertical="center"/>
    </xf>
    <xf numFmtId="0" fontId="16" fillId="0" borderId="2" xfId="4" applyFont="1" applyBorder="1" applyAlignment="1">
      <alignment horizontal="left" vertical="center"/>
    </xf>
    <xf numFmtId="0" fontId="17" fillId="0" borderId="0" xfId="0" applyFont="1" applyAlignment="1">
      <alignment horizontal="left" vertical="center" wrapText="1"/>
    </xf>
    <xf numFmtId="0" fontId="17" fillId="0" borderId="18" xfId="0" applyFont="1" applyBorder="1" applyAlignment="1">
      <alignment horizontal="left" vertical="center" wrapText="1"/>
    </xf>
    <xf numFmtId="0" fontId="17" fillId="0" borderId="18" xfId="0" applyFont="1" applyBorder="1" applyAlignment="1">
      <alignment wrapText="1"/>
    </xf>
    <xf numFmtId="0" fontId="3" fillId="0" borderId="18" xfId="0" applyFont="1" applyFill="1" applyBorder="1" applyAlignment="1">
      <alignment horizontal="center" vertical="center"/>
    </xf>
    <xf numFmtId="1" fontId="2" fillId="0" borderId="18" xfId="0" applyNumberFormat="1" applyFont="1" applyBorder="1" applyAlignment="1">
      <alignment horizontal="center" vertical="center" shrinkToFit="1"/>
    </xf>
    <xf numFmtId="2" fontId="2" fillId="0" borderId="18" xfId="0" applyNumberFormat="1" applyFont="1" applyBorder="1" applyAlignment="1">
      <alignment horizontal="center" vertical="center" wrapText="1"/>
    </xf>
    <xf numFmtId="0" fontId="3" fillId="0" borderId="24" xfId="0" applyFont="1" applyFill="1" applyBorder="1" applyAlignment="1">
      <alignment horizontal="left" vertical="center"/>
    </xf>
    <xf numFmtId="0" fontId="3" fillId="0" borderId="2" xfId="0" applyFont="1" applyFill="1" applyBorder="1" applyAlignment="1">
      <alignment horizontal="left" vertical="center"/>
    </xf>
    <xf numFmtId="0" fontId="3" fillId="0" borderId="2" xfId="0" applyFont="1" applyFill="1" applyBorder="1" applyAlignment="1">
      <alignment horizontal="center" vertical="center"/>
    </xf>
    <xf numFmtId="0" fontId="3" fillId="0" borderId="1" xfId="0" applyFont="1" applyFill="1" applyBorder="1" applyAlignment="1">
      <alignment horizontal="left" vertical="center"/>
    </xf>
    <xf numFmtId="0" fontId="3" fillId="0" borderId="4" xfId="0" applyFont="1" applyFill="1" applyBorder="1" applyAlignment="1">
      <alignment horizontal="center" vertical="center"/>
    </xf>
    <xf numFmtId="10" fontId="3" fillId="0" borderId="11" xfId="1" applyNumberFormat="1" applyFont="1" applyFill="1" applyBorder="1" applyAlignment="1">
      <alignment horizontal="center" vertical="center"/>
    </xf>
    <xf numFmtId="0" fontId="17" fillId="3" borderId="18" xfId="0" applyFont="1" applyFill="1" applyBorder="1" applyAlignment="1">
      <alignment horizontal="center" vertical="center"/>
    </xf>
    <xf numFmtId="1" fontId="17" fillId="0" borderId="18" xfId="0" applyNumberFormat="1" applyFont="1" applyBorder="1" applyAlignment="1">
      <alignment horizontal="center" vertical="center" wrapText="1" shrinkToFit="1"/>
    </xf>
    <xf numFmtId="0" fontId="17" fillId="0" borderId="18" xfId="0" applyFont="1" applyBorder="1" applyAlignment="1">
      <alignment horizontal="center" vertical="center" wrapText="1"/>
    </xf>
    <xf numFmtId="4" fontId="17" fillId="0" borderId="18" xfId="0" applyNumberFormat="1" applyFont="1" applyBorder="1" applyAlignment="1">
      <alignment horizontal="center" vertical="center" wrapText="1"/>
    </xf>
    <xf numFmtId="49" fontId="17" fillId="0" borderId="18" xfId="0" applyNumberFormat="1" applyFont="1" applyBorder="1" applyAlignment="1">
      <alignment horizontal="center" vertical="center" wrapText="1"/>
    </xf>
    <xf numFmtId="0" fontId="17" fillId="0" borderId="18" xfId="0" applyFont="1" applyBorder="1" applyAlignment="1">
      <alignment horizontal="center" vertical="center"/>
    </xf>
    <xf numFmtId="0" fontId="20" fillId="2" borderId="18" xfId="0" applyFont="1" applyFill="1" applyBorder="1" applyAlignment="1">
      <alignment horizontal="center" vertical="center"/>
    </xf>
    <xf numFmtId="0" fontId="20" fillId="2" borderId="18" xfId="0" applyFont="1" applyFill="1" applyBorder="1" applyAlignment="1">
      <alignment vertical="center"/>
    </xf>
    <xf numFmtId="4" fontId="20" fillId="2" borderId="18" xfId="0" applyNumberFormat="1" applyFont="1" applyFill="1" applyBorder="1" applyAlignment="1">
      <alignment vertical="center"/>
    </xf>
    <xf numFmtId="2" fontId="17" fillId="0" borderId="18" xfId="0" applyNumberFormat="1" applyFont="1" applyBorder="1" applyAlignment="1">
      <alignment horizontal="center" vertical="center" shrinkToFit="1"/>
    </xf>
    <xf numFmtId="0" fontId="17" fillId="0" borderId="18" xfId="0" applyFont="1" applyBorder="1" applyAlignment="1">
      <alignment horizontal="left" vertical="top" wrapText="1"/>
    </xf>
    <xf numFmtId="2" fontId="17" fillId="3" borderId="18" xfId="0" applyNumberFormat="1" applyFont="1" applyFill="1" applyBorder="1" applyAlignment="1">
      <alignment horizontal="center" vertical="center"/>
    </xf>
    <xf numFmtId="2" fontId="17" fillId="0" borderId="18" xfId="2" applyNumberFormat="1" applyFont="1" applyFill="1" applyBorder="1" applyAlignment="1">
      <alignment horizontal="center" vertical="center" wrapText="1"/>
    </xf>
    <xf numFmtId="2" fontId="17" fillId="0" borderId="18" xfId="0" applyNumberFormat="1" applyFont="1" applyBorder="1" applyAlignment="1">
      <alignment horizontal="center" vertical="center" wrapText="1"/>
    </xf>
    <xf numFmtId="0" fontId="2" fillId="0" borderId="18" xfId="0" applyFont="1" applyBorder="1" applyAlignment="1">
      <alignment wrapText="1"/>
    </xf>
    <xf numFmtId="0" fontId="6" fillId="2" borderId="18" xfId="0" applyFont="1" applyFill="1" applyBorder="1" applyAlignment="1">
      <alignment horizontal="center" vertical="center"/>
    </xf>
    <xf numFmtId="0" fontId="3" fillId="0" borderId="18" xfId="0" applyFont="1" applyFill="1" applyBorder="1" applyAlignment="1">
      <alignment horizontal="center" vertical="center" wrapText="1"/>
    </xf>
    <xf numFmtId="0" fontId="3" fillId="0" borderId="35" xfId="0" applyFont="1" applyFill="1" applyBorder="1" applyAlignment="1">
      <alignment horizontal="left" vertical="center" wrapText="1"/>
    </xf>
    <xf numFmtId="0" fontId="3" fillId="0" borderId="32"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24" xfId="0" applyFont="1" applyFill="1" applyBorder="1" applyAlignment="1">
      <alignment horizontal="left" vertical="center"/>
    </xf>
    <xf numFmtId="0" fontId="3" fillId="0" borderId="2" xfId="0" applyFont="1" applyFill="1" applyBorder="1" applyAlignment="1">
      <alignment horizontal="left" vertical="center"/>
    </xf>
    <xf numFmtId="0" fontId="3" fillId="0" borderId="25" xfId="0" applyFont="1" applyFill="1" applyBorder="1" applyAlignment="1">
      <alignment horizontal="left" vertical="center"/>
    </xf>
    <xf numFmtId="0" fontId="10" fillId="0" borderId="12" xfId="0" applyFont="1" applyBorder="1" applyAlignment="1">
      <alignment horizontal="right" vertical="center" wrapText="1"/>
    </xf>
    <xf numFmtId="0" fontId="10" fillId="0" borderId="3" xfId="0" applyFont="1" applyBorder="1" applyAlignment="1">
      <alignment horizontal="right" vertical="center" wrapText="1"/>
    </xf>
    <xf numFmtId="0" fontId="10" fillId="0" borderId="13" xfId="0" applyFont="1" applyBorder="1" applyAlignment="1">
      <alignment horizontal="right" vertical="center" wrapText="1"/>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5" fillId="0" borderId="0" xfId="0" applyFont="1" applyBorder="1" applyAlignment="1">
      <alignment horizontal="center" vertical="center"/>
    </xf>
    <xf numFmtId="0" fontId="4" fillId="0" borderId="33" xfId="0" applyFont="1" applyBorder="1" applyAlignment="1">
      <alignment horizontal="center" vertical="center"/>
    </xf>
    <xf numFmtId="0" fontId="4" fillId="0" borderId="0" xfId="0" applyFont="1" applyBorder="1" applyAlignment="1">
      <alignment horizontal="center" vertical="center"/>
    </xf>
    <xf numFmtId="0" fontId="5" fillId="0" borderId="34" xfId="0" applyFont="1" applyBorder="1" applyAlignment="1">
      <alignment horizontal="center" vertical="center"/>
    </xf>
    <xf numFmtId="0" fontId="20" fillId="2" borderId="18" xfId="0" applyFont="1" applyFill="1" applyBorder="1" applyAlignment="1">
      <alignment horizontal="left" vertical="center"/>
    </xf>
    <xf numFmtId="4" fontId="2" fillId="0" borderId="0" xfId="0" applyNumberFormat="1" applyFont="1" applyBorder="1" applyAlignment="1">
      <alignment horizontal="center" wrapText="1"/>
    </xf>
    <xf numFmtId="4" fontId="2" fillId="0" borderId="0" xfId="0" applyNumberFormat="1" applyFont="1" applyBorder="1" applyAlignment="1">
      <alignment horizontal="center" vertical="center" wrapText="1"/>
    </xf>
    <xf numFmtId="4" fontId="2" fillId="0" borderId="0" xfId="0" applyNumberFormat="1" applyFont="1" applyBorder="1" applyAlignment="1">
      <alignment horizontal="left" vertical="center" wrapText="1"/>
    </xf>
    <xf numFmtId="0" fontId="18" fillId="0" borderId="32" xfId="0" applyFont="1" applyBorder="1" applyAlignment="1">
      <alignment horizontal="center" vertical="center" wrapText="1"/>
    </xf>
    <xf numFmtId="0" fontId="3" fillId="0" borderId="18" xfId="0" applyFont="1" applyFill="1" applyBorder="1" applyAlignment="1">
      <alignment horizontal="left" vertical="center"/>
    </xf>
    <xf numFmtId="0" fontId="3" fillId="0" borderId="19" xfId="0" applyFont="1" applyFill="1" applyBorder="1" applyAlignment="1">
      <alignment horizontal="left" vertical="center"/>
    </xf>
    <xf numFmtId="0" fontId="3" fillId="0" borderId="20" xfId="0" applyFont="1" applyFill="1" applyBorder="1" applyAlignment="1">
      <alignment horizontal="left" vertical="center"/>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3" fillId="0" borderId="23" xfId="0" applyFont="1" applyFill="1" applyBorder="1" applyAlignment="1">
      <alignment horizontal="left" vertical="center"/>
    </xf>
    <xf numFmtId="0" fontId="3" fillId="0" borderId="1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 xfId="0" applyFont="1" applyFill="1" applyBorder="1" applyAlignment="1">
      <alignment horizontal="center" vertical="center"/>
    </xf>
    <xf numFmtId="0" fontId="9" fillId="0" borderId="26" xfId="0" applyFont="1" applyFill="1" applyBorder="1" applyAlignment="1">
      <alignment horizontal="center" vertical="center"/>
    </xf>
    <xf numFmtId="0" fontId="9" fillId="0" borderId="27" xfId="0" applyFont="1" applyFill="1" applyBorder="1" applyAlignment="1">
      <alignment horizontal="center" vertical="center"/>
    </xf>
    <xf numFmtId="0" fontId="9" fillId="0" borderId="28" xfId="0" applyFont="1" applyFill="1" applyBorder="1" applyAlignment="1">
      <alignment horizontal="center" vertical="center"/>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31" xfId="0" applyFont="1" applyFill="1" applyBorder="1" applyAlignment="1">
      <alignment horizontal="left" vertical="center"/>
    </xf>
    <xf numFmtId="0" fontId="3" fillId="0" borderId="19" xfId="0" applyFont="1" applyFill="1" applyBorder="1" applyAlignment="1">
      <alignment horizontal="center" vertical="center" wrapText="1"/>
    </xf>
    <xf numFmtId="0" fontId="1" fillId="0" borderId="25" xfId="0" applyFont="1" applyBorder="1" applyAlignment="1">
      <alignment horizontal="center" wrapText="1"/>
    </xf>
    <xf numFmtId="4" fontId="6" fillId="0" borderId="18" xfId="0" applyNumberFormat="1" applyFont="1" applyBorder="1" applyAlignment="1">
      <alignment horizontal="center" vertical="center" wrapText="1"/>
    </xf>
    <xf numFmtId="4" fontId="6" fillId="2" borderId="18" xfId="0" applyNumberFormat="1" applyFont="1" applyFill="1" applyBorder="1" applyAlignment="1">
      <alignment horizontal="center" vertical="center" wrapText="1"/>
    </xf>
    <xf numFmtId="0" fontId="6" fillId="2" borderId="18" xfId="0" applyFont="1" applyFill="1" applyBorder="1" applyAlignment="1">
      <alignment horizontal="center" vertical="center"/>
    </xf>
    <xf numFmtId="2" fontId="6" fillId="0" borderId="18" xfId="0" applyNumberFormat="1" applyFont="1" applyBorder="1" applyAlignment="1">
      <alignment horizontal="center" vertical="center" shrinkToFit="1"/>
    </xf>
    <xf numFmtId="2" fontId="6" fillId="0" borderId="18" xfId="0" applyNumberFormat="1" applyFont="1" applyBorder="1" applyAlignment="1">
      <alignment horizontal="center" vertical="center" wrapText="1" shrinkToFit="1"/>
    </xf>
    <xf numFmtId="0" fontId="9" fillId="0" borderId="24" xfId="0" applyFont="1" applyFill="1" applyBorder="1" applyAlignment="1">
      <alignment horizontal="left" vertical="center"/>
    </xf>
    <xf numFmtId="0" fontId="9" fillId="0" borderId="2" xfId="0" applyFont="1" applyFill="1" applyBorder="1" applyAlignment="1">
      <alignment horizontal="left" vertical="center"/>
    </xf>
    <xf numFmtId="0" fontId="9" fillId="0" borderId="25" xfId="0" applyFont="1" applyFill="1" applyBorder="1" applyAlignment="1">
      <alignment horizontal="left" vertical="center"/>
    </xf>
    <xf numFmtId="0" fontId="9" fillId="0" borderId="16" xfId="0" applyFont="1" applyFill="1" applyBorder="1" applyAlignment="1">
      <alignment horizontal="center" vertical="center"/>
    </xf>
    <xf numFmtId="0" fontId="9" fillId="0" borderId="17" xfId="0" applyFont="1" applyFill="1" applyBorder="1" applyAlignment="1">
      <alignment horizontal="center" vertic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0" fontId="9" fillId="0" borderId="35"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8" xfId="0" applyFont="1" applyFill="1" applyBorder="1" applyAlignment="1">
      <alignment horizontal="left" vertical="center" wrapText="1"/>
    </xf>
    <xf numFmtId="0" fontId="0" fillId="0" borderId="18" xfId="0" applyBorder="1" applyAlignment="1">
      <alignment horizontal="left" vertical="center" wrapText="1"/>
    </xf>
    <xf numFmtId="0" fontId="9" fillId="0" borderId="21" xfId="0" applyFont="1" applyFill="1" applyBorder="1" applyAlignment="1">
      <alignment horizontal="left" vertic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0" fontId="9" fillId="0" borderId="29" xfId="0" applyFont="1" applyFill="1" applyBorder="1" applyAlignment="1">
      <alignment horizontal="left" vertical="center"/>
    </xf>
    <xf numFmtId="0" fontId="9" fillId="0" borderId="30" xfId="0" applyFont="1" applyFill="1" applyBorder="1" applyAlignment="1">
      <alignment horizontal="left" vertical="center"/>
    </xf>
    <xf numFmtId="0" fontId="9" fillId="0" borderId="31" xfId="0" applyFont="1" applyFill="1" applyBorder="1" applyAlignment="1">
      <alignment horizontal="left" vertical="center"/>
    </xf>
    <xf numFmtId="0" fontId="5" fillId="0" borderId="0" xfId="0" applyFont="1" applyAlignment="1">
      <alignment horizontal="center"/>
    </xf>
    <xf numFmtId="0" fontId="5" fillId="0" borderId="32" xfId="0" applyFont="1" applyFill="1" applyBorder="1" applyAlignment="1">
      <alignment horizontal="center"/>
    </xf>
    <xf numFmtId="0" fontId="12" fillId="0" borderId="0" xfId="0" applyFont="1" applyAlignment="1">
      <alignment horizontal="center" vertical="center" wrapText="1"/>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0" fontId="9" fillId="0" borderId="20" xfId="0" applyFont="1" applyFill="1" applyBorder="1" applyAlignment="1">
      <alignment horizontal="left" vertical="center"/>
    </xf>
    <xf numFmtId="0" fontId="9" fillId="0" borderId="19"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1" xfId="0" applyFont="1" applyFill="1" applyBorder="1" applyAlignment="1">
      <alignment horizontal="center" vertical="center"/>
    </xf>
    <xf numFmtId="4" fontId="6" fillId="0" borderId="19" xfId="0" applyNumberFormat="1" applyFont="1" applyBorder="1" applyAlignment="1">
      <alignment horizontal="center" vertical="center" wrapText="1"/>
    </xf>
    <xf numFmtId="4" fontId="6" fillId="0" borderId="2" xfId="0" applyNumberFormat="1" applyFont="1" applyBorder="1" applyAlignment="1">
      <alignment horizontal="center" vertical="center" wrapText="1"/>
    </xf>
    <xf numFmtId="4" fontId="6" fillId="0" borderId="25" xfId="0" applyNumberFormat="1" applyFont="1" applyBorder="1" applyAlignment="1">
      <alignment horizontal="center" vertical="center" wrapText="1"/>
    </xf>
    <xf numFmtId="2" fontId="4" fillId="0" borderId="0" xfId="2" applyNumberFormat="1" applyFont="1" applyFill="1" applyBorder="1" applyAlignment="1">
      <alignment horizontal="left" wrapText="1"/>
    </xf>
    <xf numFmtId="0" fontId="3" fillId="0" borderId="18" xfId="0" applyFont="1" applyFill="1" applyBorder="1" applyAlignment="1">
      <alignment horizontal="center" vertical="center" wrapText="1"/>
    </xf>
    <xf numFmtId="0" fontId="17" fillId="0" borderId="0" xfId="4" applyFont="1" applyAlignment="1">
      <alignment horizontal="center"/>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16" fillId="3" borderId="46" xfId="3" applyFont="1" applyFill="1" applyBorder="1" applyAlignment="1">
      <alignment horizontal="left" vertical="center"/>
    </xf>
    <xf numFmtId="0" fontId="16" fillId="3" borderId="34" xfId="3" applyFont="1" applyFill="1" applyBorder="1" applyAlignment="1">
      <alignment horizontal="left" vertical="center"/>
    </xf>
    <xf numFmtId="0" fontId="16" fillId="3" borderId="45" xfId="3" applyFont="1" applyFill="1" applyBorder="1" applyAlignment="1">
      <alignment horizontal="left" vertical="center"/>
    </xf>
    <xf numFmtId="0" fontId="9" fillId="0" borderId="46" xfId="0" applyFont="1" applyFill="1" applyBorder="1" applyAlignment="1">
      <alignment horizontal="left" vertical="center"/>
    </xf>
    <xf numFmtId="0" fontId="9" fillId="0" borderId="34" xfId="0" applyFont="1" applyFill="1" applyBorder="1" applyAlignment="1">
      <alignment horizontal="left" vertical="center"/>
    </xf>
    <xf numFmtId="0" fontId="9" fillId="0" borderId="47" xfId="0" applyFont="1" applyFill="1" applyBorder="1" applyAlignment="1">
      <alignment horizontal="left" vertical="center"/>
    </xf>
    <xf numFmtId="0" fontId="19" fillId="4" borderId="43" xfId="3" applyFont="1" applyFill="1" applyBorder="1" applyAlignment="1">
      <alignment horizontal="center" vertical="center"/>
    </xf>
    <xf numFmtId="0" fontId="19" fillId="4" borderId="38" xfId="3" applyFont="1" applyFill="1" applyBorder="1" applyAlignment="1">
      <alignment horizontal="center" vertical="center"/>
    </xf>
    <xf numFmtId="0" fontId="20" fillId="5" borderId="40" xfId="3" applyFont="1" applyFill="1" applyBorder="1" applyAlignment="1">
      <alignment horizontal="center" vertical="center"/>
    </xf>
    <xf numFmtId="0" fontId="20" fillId="5" borderId="49" xfId="3" applyFont="1" applyFill="1" applyBorder="1" applyAlignment="1">
      <alignment horizontal="center" vertical="center"/>
    </xf>
    <xf numFmtId="0" fontId="20" fillId="5" borderId="41" xfId="3" applyFont="1" applyFill="1" applyBorder="1" applyAlignment="1">
      <alignment horizontal="center" vertical="center"/>
    </xf>
    <xf numFmtId="165" fontId="20" fillId="5" borderId="42" xfId="3" applyNumberFormat="1" applyFont="1" applyFill="1" applyBorder="1" applyAlignment="1">
      <alignment horizontal="center" vertical="center"/>
    </xf>
    <xf numFmtId="165" fontId="20" fillId="5" borderId="40" xfId="3" applyNumberFormat="1" applyFont="1" applyFill="1" applyBorder="1" applyAlignment="1">
      <alignment horizontal="center" vertical="center"/>
    </xf>
    <xf numFmtId="165" fontId="20" fillId="5" borderId="39" xfId="3" applyNumberFormat="1" applyFont="1" applyFill="1" applyBorder="1" applyAlignment="1">
      <alignment horizontal="center" vertical="center"/>
    </xf>
    <xf numFmtId="0" fontId="16" fillId="0" borderId="19" xfId="4" applyFont="1" applyBorder="1" applyAlignment="1">
      <alignment horizontal="left" vertical="center"/>
    </xf>
    <xf numFmtId="0" fontId="16" fillId="0" borderId="2" xfId="4" applyFont="1" applyBorder="1" applyAlignment="1">
      <alignment horizontal="left" vertical="center"/>
    </xf>
    <xf numFmtId="0" fontId="16" fillId="0" borderId="25" xfId="4" applyFont="1" applyBorder="1" applyAlignment="1">
      <alignment horizontal="left" vertical="center"/>
    </xf>
    <xf numFmtId="0" fontId="20" fillId="3" borderId="40" xfId="3" applyFont="1" applyFill="1" applyBorder="1" applyAlignment="1">
      <alignment horizontal="center" vertical="center"/>
    </xf>
    <xf numFmtId="0" fontId="20" fillId="3" borderId="39" xfId="3" applyFont="1" applyFill="1" applyBorder="1" applyAlignment="1">
      <alignment horizontal="center" vertical="center"/>
    </xf>
    <xf numFmtId="0" fontId="14" fillId="3" borderId="18" xfId="3" applyFont="1" applyFill="1" applyBorder="1" applyAlignment="1">
      <alignment horizontal="center" vertical="center"/>
    </xf>
    <xf numFmtId="0" fontId="16" fillId="3" borderId="2" xfId="3" applyFont="1" applyFill="1" applyBorder="1" applyAlignment="1">
      <alignment horizontal="left" vertical="center"/>
    </xf>
    <xf numFmtId="0" fontId="16" fillId="3" borderId="25" xfId="3" applyFont="1" applyFill="1" applyBorder="1" applyAlignment="1">
      <alignment horizontal="left" vertical="center"/>
    </xf>
    <xf numFmtId="0" fontId="16" fillId="3" borderId="16" xfId="3" applyFont="1" applyFill="1" applyBorder="1" applyAlignment="1">
      <alignment horizontal="center" vertical="center"/>
    </xf>
    <xf numFmtId="0" fontId="16" fillId="3" borderId="44" xfId="3" applyFont="1" applyFill="1" applyBorder="1" applyAlignment="1">
      <alignment horizontal="center" vertical="center"/>
    </xf>
    <xf numFmtId="0" fontId="16" fillId="3" borderId="33" xfId="3" applyFont="1" applyFill="1" applyBorder="1" applyAlignment="1">
      <alignment horizontal="center" vertical="center"/>
    </xf>
    <xf numFmtId="0" fontId="16" fillId="3" borderId="34" xfId="3" applyFont="1" applyFill="1" applyBorder="1" applyAlignment="1">
      <alignment horizontal="center" vertical="center"/>
    </xf>
    <xf numFmtId="0" fontId="16" fillId="3" borderId="19" xfId="3" applyFont="1" applyFill="1" applyBorder="1" applyAlignment="1">
      <alignment horizontal="center" vertical="center"/>
    </xf>
    <xf numFmtId="0" fontId="16" fillId="3" borderId="2" xfId="3" applyFont="1" applyFill="1" applyBorder="1" applyAlignment="1">
      <alignment horizontal="center" vertical="center"/>
    </xf>
    <xf numFmtId="0" fontId="16" fillId="3" borderId="14" xfId="3" applyFont="1" applyFill="1" applyBorder="1" applyAlignment="1">
      <alignment horizontal="center" vertical="center"/>
    </xf>
    <xf numFmtId="0" fontId="16" fillId="0" borderId="18" xfId="4" applyFont="1" applyBorder="1" applyAlignment="1">
      <alignment horizontal="left" vertical="center" wrapText="1"/>
    </xf>
  </cellXfs>
  <cellStyles count="7">
    <cellStyle name="Normal" xfId="0" builtinId="0"/>
    <cellStyle name="Normal 2 2" xfId="3" xr:uid="{00000000-0005-0000-0000-000001000000}"/>
    <cellStyle name="Normal 3" xfId="4" xr:uid="{00000000-0005-0000-0000-000002000000}"/>
    <cellStyle name="Porcentagem" xfId="1" builtinId="5"/>
    <cellStyle name="Porcentagem 2" xfId="5" xr:uid="{00000000-0005-0000-0000-000004000000}"/>
    <cellStyle name="Vírgula" xfId="2" builtinId="3"/>
    <cellStyle name="Vírgula 4"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158750</xdr:colOff>
      <xdr:row>137</xdr:row>
      <xdr:rowOff>122237</xdr:rowOff>
    </xdr:from>
    <xdr:to>
      <xdr:col>8</xdr:col>
      <xdr:colOff>111125</xdr:colOff>
      <xdr:row>139</xdr:row>
      <xdr:rowOff>19050</xdr:rowOff>
    </xdr:to>
    <xdr:sp macro="" textlink="">
      <xdr:nvSpPr>
        <xdr:cNvPr id="4098" name="Text Box 7">
          <a:extLst>
            <a:ext uri="{FF2B5EF4-FFF2-40B4-BE49-F238E27FC236}">
              <a16:creationId xmlns:a16="http://schemas.microsoft.com/office/drawing/2014/main" id="{00000000-0008-0000-0000-000002100000}"/>
            </a:ext>
          </a:extLst>
        </xdr:cNvPr>
        <xdr:cNvSpPr txBox="1">
          <a:spLocks noChangeArrowheads="1"/>
        </xdr:cNvSpPr>
      </xdr:nvSpPr>
      <xdr:spPr bwMode="auto">
        <a:xfrm>
          <a:off x="158750" y="36341050"/>
          <a:ext cx="11033125" cy="198438"/>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pt-BR" sz="800" b="0" i="0" u="none" strike="noStrike" baseline="0">
            <a:solidFill>
              <a:srgbClr val="000000"/>
            </a:solidFill>
            <a:latin typeface="Arial"/>
            <a:cs typeface="Arial"/>
          </a:endParaRPr>
        </a:p>
      </xdr:txBody>
    </xdr:sp>
    <xdr:clientData/>
  </xdr:twoCellAnchor>
  <mc:AlternateContent xmlns:mc="http://schemas.openxmlformats.org/markup-compatibility/2006">
    <mc:Choice xmlns:a14="http://schemas.microsoft.com/office/drawing/2010/main" Requires="a14">
      <xdr:twoCellAnchor>
        <xdr:from>
          <xdr:col>0</xdr:col>
          <xdr:colOff>314325</xdr:colOff>
          <xdr:row>0</xdr:row>
          <xdr:rowOff>161925</xdr:rowOff>
        </xdr:from>
        <xdr:to>
          <xdr:col>1</xdr:col>
          <xdr:colOff>962025</xdr:colOff>
          <xdr:row>0</xdr:row>
          <xdr:rowOff>1609725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47625</xdr:colOff>
      <xdr:row>125</xdr:row>
      <xdr:rowOff>126999</xdr:rowOff>
    </xdr:from>
    <xdr:to>
      <xdr:col>7</xdr:col>
      <xdr:colOff>698500</xdr:colOff>
      <xdr:row>130</xdr:row>
      <xdr:rowOff>206374</xdr:rowOff>
    </xdr:to>
    <xdr:sp macro="" textlink="">
      <xdr:nvSpPr>
        <xdr:cNvPr id="2" name="Text Box 7">
          <a:extLst>
            <a:ext uri="{FF2B5EF4-FFF2-40B4-BE49-F238E27FC236}">
              <a16:creationId xmlns:a16="http://schemas.microsoft.com/office/drawing/2014/main" id="{00000000-0008-0000-0100-000002000000}"/>
            </a:ext>
          </a:extLst>
        </xdr:cNvPr>
        <xdr:cNvSpPr txBox="1">
          <a:spLocks noChangeArrowheads="1"/>
        </xdr:cNvSpPr>
      </xdr:nvSpPr>
      <xdr:spPr bwMode="auto">
        <a:xfrm flipV="1">
          <a:off x="47625" y="43402249"/>
          <a:ext cx="10398125" cy="150812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pt-BR" sz="800" b="0" i="0" u="none" strike="noStrike" baseline="0">
            <a:solidFill>
              <a:srgbClr val="000000"/>
            </a:solidFill>
            <a:latin typeface="Arial"/>
            <a:cs typeface="Arial"/>
          </a:endParaRPr>
        </a:p>
      </xdr:txBody>
    </xdr:sp>
    <xdr:clientData/>
  </xdr:twoCellAnchor>
  <mc:AlternateContent xmlns:mc="http://schemas.openxmlformats.org/markup-compatibility/2006">
    <mc:Choice xmlns:a14="http://schemas.microsoft.com/office/drawing/2010/main" Requires="a14">
      <xdr:twoCellAnchor>
        <xdr:from>
          <xdr:col>0</xdr:col>
          <xdr:colOff>247650</xdr:colOff>
          <xdr:row>0</xdr:row>
          <xdr:rowOff>28575</xdr:rowOff>
        </xdr:from>
        <xdr:to>
          <xdr:col>1</xdr:col>
          <xdr:colOff>704850</xdr:colOff>
          <xdr:row>2</xdr:row>
          <xdr:rowOff>0</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180975</xdr:colOff>
          <xdr:row>0</xdr:row>
          <xdr:rowOff>28575</xdr:rowOff>
        </xdr:from>
        <xdr:to>
          <xdr:col>2</xdr:col>
          <xdr:colOff>1581150</xdr:colOff>
          <xdr:row>0</xdr:row>
          <xdr:rowOff>1447800</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200-000001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LIEBER\DOCUMENTOS%20ALEAT&#211;RIOS\BDI\PLANILHA%20M&#218;LTIPLA%20V3.0.5%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Plan1"/>
      <sheetName val="ORÇAMENTO"/>
      <sheetName val="CÁLCULO"/>
      <sheetName val="EVENTOS"/>
      <sheetName val="CRONO"/>
      <sheetName val="CRONOPLE"/>
      <sheetName val="PLE"/>
      <sheetName val="QCI"/>
      <sheetName val="BM"/>
      <sheetName val="RRE"/>
      <sheetName val="OFÍCIO"/>
    </sheetNames>
    <sheetDataSet>
      <sheetData sheetId="0"/>
      <sheetData sheetId="1">
        <row r="6">
          <cell r="F6" t="str">
            <v>MIRADOURO/MG</v>
          </cell>
        </row>
        <row r="22">
          <cell r="F22" t="str">
            <v>ELIEBER DOS SANTOS MENDES</v>
          </cell>
        </row>
        <row r="23">
          <cell r="F23" t="str">
            <v>1418295779-9</v>
          </cell>
        </row>
        <row r="24">
          <cell r="F24" t="str">
            <v>MG20221138270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44"/>
  <sheetViews>
    <sheetView showGridLines="0" showZeros="0" tabSelected="1" topLeftCell="A28" zoomScale="110" zoomScaleNormal="110" zoomScaleSheetLayoutView="110" workbookViewId="0">
      <selection activeCell="G82" sqref="G82"/>
    </sheetView>
  </sheetViews>
  <sheetFormatPr defaultRowHeight="12.75"/>
  <cols>
    <col min="1" max="1" width="10" style="1" customWidth="1"/>
    <col min="2" max="2" width="19.42578125" style="1" customWidth="1"/>
    <col min="3" max="3" width="68.140625" style="1" customWidth="1"/>
    <col min="4" max="4" width="11.28515625" style="1" customWidth="1"/>
    <col min="5" max="5" width="14" style="1" customWidth="1"/>
    <col min="6" max="6" width="13.7109375" style="1" customWidth="1"/>
    <col min="7" max="7" width="14.85546875" style="1" customWidth="1"/>
    <col min="8" max="8" width="14.7109375" style="1" customWidth="1"/>
    <col min="9" max="16384" width="9.140625" style="1"/>
  </cols>
  <sheetData>
    <row r="1" spans="1:8" ht="130.5" customHeight="1" thickBot="1">
      <c r="C1" s="171" t="str">
        <f>'MEMÓRIA DE CÁLCULO'!C1:H2</f>
        <v>MUNICIPIO DE MIRADOURO
 Praça Santa Rita nº 288 - Centro - Miradouro - Minas Gerais 
TEL. (32) 3753-1160 - CEP 36893-000
PREFEITURA MUNICIPAL DE MIRADOURO</v>
      </c>
      <c r="D1" s="171"/>
      <c r="E1" s="171"/>
      <c r="F1" s="171"/>
      <c r="G1" s="171"/>
      <c r="H1" s="171"/>
    </row>
    <row r="2" spans="1:8" ht="20.100000000000001" customHeight="1" thickBot="1">
      <c r="A2" s="181" t="s">
        <v>4</v>
      </c>
      <c r="B2" s="182"/>
      <c r="C2" s="182"/>
      <c r="D2" s="182"/>
      <c r="E2" s="182"/>
      <c r="F2" s="182"/>
      <c r="G2" s="182"/>
      <c r="H2" s="183"/>
    </row>
    <row r="3" spans="1:8" ht="20.100000000000001" customHeight="1">
      <c r="A3" s="175" t="s">
        <v>20</v>
      </c>
      <c r="B3" s="176"/>
      <c r="C3" s="176"/>
      <c r="D3" s="176"/>
      <c r="E3" s="177"/>
      <c r="F3" s="184" t="s">
        <v>102</v>
      </c>
      <c r="G3" s="185"/>
      <c r="H3" s="186"/>
    </row>
    <row r="4" spans="1:8" ht="30" customHeight="1">
      <c r="A4" s="127" t="s">
        <v>91</v>
      </c>
      <c r="B4" s="128"/>
      <c r="C4" s="128"/>
      <c r="D4" s="187" t="s">
        <v>145</v>
      </c>
      <c r="E4" s="188"/>
      <c r="F4" s="172" t="s">
        <v>103</v>
      </c>
      <c r="G4" s="173"/>
      <c r="H4" s="174"/>
    </row>
    <row r="5" spans="1:8" ht="20.100000000000001" customHeight="1">
      <c r="A5" s="153" t="s">
        <v>101</v>
      </c>
      <c r="B5" s="154"/>
      <c r="C5" s="154"/>
      <c r="D5" s="155"/>
      <c r="E5" s="178" t="s">
        <v>11</v>
      </c>
      <c r="F5" s="179"/>
      <c r="G5" s="179"/>
      <c r="H5" s="180"/>
    </row>
    <row r="6" spans="1:8" ht="20.100000000000001" customHeight="1">
      <c r="A6" s="153" t="s">
        <v>199</v>
      </c>
      <c r="B6" s="154"/>
      <c r="C6" s="154"/>
      <c r="D6" s="155"/>
      <c r="E6" s="161" t="s">
        <v>8</v>
      </c>
      <c r="F6" s="159" t="s">
        <v>6</v>
      </c>
      <c r="G6" s="129" t="s">
        <v>104</v>
      </c>
      <c r="H6" s="130" t="s">
        <v>7</v>
      </c>
    </row>
    <row r="7" spans="1:8" ht="20.100000000000001" customHeight="1" thickBot="1">
      <c r="A7" s="150" t="s">
        <v>111</v>
      </c>
      <c r="B7" s="151"/>
      <c r="C7" s="151"/>
      <c r="D7" s="152"/>
      <c r="E7" s="162"/>
      <c r="F7" s="160"/>
      <c r="G7" s="131" t="s">
        <v>62</v>
      </c>
      <c r="H7" s="132">
        <v>0.30740000000000001</v>
      </c>
    </row>
    <row r="8" spans="1:8" ht="38.25">
      <c r="A8" s="124" t="s">
        <v>0</v>
      </c>
      <c r="B8" s="124" t="s">
        <v>5</v>
      </c>
      <c r="C8" s="124" t="s">
        <v>1</v>
      </c>
      <c r="D8" s="124" t="s">
        <v>3</v>
      </c>
      <c r="E8" s="124" t="s">
        <v>2</v>
      </c>
      <c r="F8" s="149" t="s">
        <v>132</v>
      </c>
      <c r="G8" s="149" t="s">
        <v>133</v>
      </c>
      <c r="H8" s="149" t="s">
        <v>10</v>
      </c>
    </row>
    <row r="9" spans="1:8" s="29" customFormat="1" ht="12" customHeight="1">
      <c r="A9" s="148">
        <v>1</v>
      </c>
      <c r="B9" s="65"/>
      <c r="C9" s="148" t="s">
        <v>21</v>
      </c>
      <c r="D9" s="65"/>
      <c r="E9" s="65"/>
      <c r="F9" s="65"/>
      <c r="G9" s="65"/>
      <c r="H9" s="41">
        <f>SUM(H10:H13)</f>
        <v>5506.17</v>
      </c>
    </row>
    <row r="10" spans="1:8" s="29" customFormat="1" ht="60">
      <c r="A10" s="135" t="s">
        <v>13</v>
      </c>
      <c r="B10" s="137" t="s">
        <v>146</v>
      </c>
      <c r="C10" s="122" t="s">
        <v>19</v>
      </c>
      <c r="D10" s="135" t="s">
        <v>12</v>
      </c>
      <c r="E10" s="136">
        <v>4.5</v>
      </c>
      <c r="F10" s="136">
        <v>302.02999999999997</v>
      </c>
      <c r="G10" s="136">
        <f>ROUND(F10+(F10*$H$7),2)</f>
        <v>394.87</v>
      </c>
      <c r="H10" s="136">
        <f>ROUND((E10*G10),2)</f>
        <v>1776.92</v>
      </c>
    </row>
    <row r="11" spans="1:8" s="29" customFormat="1" ht="47.25" customHeight="1">
      <c r="A11" s="135" t="s">
        <v>14</v>
      </c>
      <c r="B11" s="138" t="s">
        <v>147</v>
      </c>
      <c r="C11" s="122" t="s">
        <v>64</v>
      </c>
      <c r="D11" s="135" t="s">
        <v>15</v>
      </c>
      <c r="E11" s="136">
        <v>1</v>
      </c>
      <c r="F11" s="136">
        <v>1149.1600000000001</v>
      </c>
      <c r="G11" s="136">
        <f>ROUND(F11+(F11*$H$7),2)</f>
        <v>1502.41</v>
      </c>
      <c r="H11" s="136">
        <f>ROUND((E11*G11),2)</f>
        <v>1502.41</v>
      </c>
    </row>
    <row r="12" spans="1:8" s="29" customFormat="1" ht="36">
      <c r="A12" s="135" t="s">
        <v>22</v>
      </c>
      <c r="B12" s="138" t="s">
        <v>148</v>
      </c>
      <c r="C12" s="122" t="s">
        <v>66</v>
      </c>
      <c r="D12" s="135" t="s">
        <v>15</v>
      </c>
      <c r="E12" s="136">
        <v>1</v>
      </c>
      <c r="F12" s="136">
        <v>380.22</v>
      </c>
      <c r="G12" s="136">
        <f>ROUND(F12+(F12*$H$7),2)</f>
        <v>497.1</v>
      </c>
      <c r="H12" s="136">
        <f>ROUND((E12*G12),2)</f>
        <v>497.1</v>
      </c>
    </row>
    <row r="13" spans="1:8" s="29" customFormat="1" ht="36">
      <c r="A13" s="135" t="s">
        <v>65</v>
      </c>
      <c r="B13" s="137" t="s">
        <v>149</v>
      </c>
      <c r="C13" s="122" t="s">
        <v>179</v>
      </c>
      <c r="D13" s="135" t="s">
        <v>17</v>
      </c>
      <c r="E13" s="136">
        <v>32.520000000000003</v>
      </c>
      <c r="F13" s="136">
        <v>40.68</v>
      </c>
      <c r="G13" s="136">
        <f>ROUND(F13+(F13*$H$7),2)</f>
        <v>53.19</v>
      </c>
      <c r="H13" s="136">
        <f>ROUND((E13*G13),2)</f>
        <v>1729.74</v>
      </c>
    </row>
    <row r="14" spans="1:8" s="29" customFormat="1" ht="12" customHeight="1">
      <c r="A14" s="139">
        <v>2</v>
      </c>
      <c r="B14" s="140"/>
      <c r="C14" s="139" t="s">
        <v>47</v>
      </c>
      <c r="D14" s="140"/>
      <c r="E14" s="140"/>
      <c r="F14" s="140"/>
      <c r="G14" s="140"/>
      <c r="H14" s="141">
        <f>SUM(H15:H24)</f>
        <v>275565.3</v>
      </c>
    </row>
    <row r="15" spans="1:8" s="29" customFormat="1" ht="36">
      <c r="A15" s="133" t="s">
        <v>227</v>
      </c>
      <c r="B15" s="138" t="s">
        <v>150</v>
      </c>
      <c r="C15" s="122" t="s">
        <v>48</v>
      </c>
      <c r="D15" s="133" t="s">
        <v>16</v>
      </c>
      <c r="E15" s="133">
        <v>236.59</v>
      </c>
      <c r="F15" s="133">
        <v>3.51</v>
      </c>
      <c r="G15" s="136">
        <f t="shared" ref="G15:G44" si="0">ROUND(F15+(F15*$H$7),2)</f>
        <v>4.59</v>
      </c>
      <c r="H15" s="136">
        <f t="shared" ref="H15:H44" si="1">ROUND((E15*G15),2)</f>
        <v>1085.95</v>
      </c>
    </row>
    <row r="16" spans="1:8" s="29" customFormat="1" ht="22.5" customHeight="1">
      <c r="A16" s="133" t="s">
        <v>226</v>
      </c>
      <c r="B16" s="134" t="s">
        <v>209</v>
      </c>
      <c r="C16" s="122" t="s">
        <v>208</v>
      </c>
      <c r="D16" s="135" t="s">
        <v>16</v>
      </c>
      <c r="E16" s="136">
        <v>0.69</v>
      </c>
      <c r="F16" s="142">
        <v>61.8</v>
      </c>
      <c r="G16" s="136">
        <f t="shared" si="0"/>
        <v>80.8</v>
      </c>
      <c r="H16" s="136">
        <f t="shared" si="1"/>
        <v>55.75</v>
      </c>
    </row>
    <row r="17" spans="1:9" s="29" customFormat="1" ht="36">
      <c r="A17" s="133" t="s">
        <v>228</v>
      </c>
      <c r="B17" s="135" t="s">
        <v>181</v>
      </c>
      <c r="C17" s="123" t="s">
        <v>180</v>
      </c>
      <c r="D17" s="135" t="s">
        <v>12</v>
      </c>
      <c r="E17" s="136">
        <v>153.72999999999999</v>
      </c>
      <c r="F17" s="142">
        <v>93.2</v>
      </c>
      <c r="G17" s="136">
        <f t="shared" si="0"/>
        <v>121.85</v>
      </c>
      <c r="H17" s="136">
        <f t="shared" si="1"/>
        <v>18732</v>
      </c>
    </row>
    <row r="18" spans="1:9" s="29" customFormat="1" ht="23.25" customHeight="1">
      <c r="A18" s="133" t="s">
        <v>229</v>
      </c>
      <c r="B18" s="135" t="s">
        <v>151</v>
      </c>
      <c r="C18" s="122" t="s">
        <v>24</v>
      </c>
      <c r="D18" s="135" t="s">
        <v>16</v>
      </c>
      <c r="E18" s="136">
        <v>18</v>
      </c>
      <c r="F18" s="142">
        <v>531.27</v>
      </c>
      <c r="G18" s="136">
        <f t="shared" si="0"/>
        <v>694.58</v>
      </c>
      <c r="H18" s="136">
        <f t="shared" si="1"/>
        <v>12502.44</v>
      </c>
    </row>
    <row r="19" spans="1:9" s="29" customFormat="1" ht="12">
      <c r="A19" s="133" t="s">
        <v>230</v>
      </c>
      <c r="B19" s="135" t="s">
        <v>152</v>
      </c>
      <c r="C19" s="122" t="s">
        <v>25</v>
      </c>
      <c r="D19" s="135" t="s">
        <v>42</v>
      </c>
      <c r="E19" s="136">
        <v>6653.2</v>
      </c>
      <c r="F19" s="142">
        <v>11.19</v>
      </c>
      <c r="G19" s="136">
        <f t="shared" si="0"/>
        <v>14.63</v>
      </c>
      <c r="H19" s="136">
        <f t="shared" si="1"/>
        <v>97336.320000000007</v>
      </c>
    </row>
    <row r="20" spans="1:9" s="29" customFormat="1" ht="24">
      <c r="A20" s="133" t="s">
        <v>231</v>
      </c>
      <c r="B20" s="135" t="s">
        <v>153</v>
      </c>
      <c r="C20" s="122" t="s">
        <v>26</v>
      </c>
      <c r="D20" s="135" t="s">
        <v>16</v>
      </c>
      <c r="E20" s="136">
        <v>153.47</v>
      </c>
      <c r="F20" s="142">
        <v>709.43</v>
      </c>
      <c r="G20" s="136">
        <f t="shared" si="0"/>
        <v>927.51</v>
      </c>
      <c r="H20" s="136">
        <f t="shared" si="1"/>
        <v>142344.95999999999</v>
      </c>
    </row>
    <row r="21" spans="1:9" s="29" customFormat="1" ht="35.25" customHeight="1">
      <c r="A21" s="133" t="s">
        <v>232</v>
      </c>
      <c r="B21" s="134" t="s">
        <v>154</v>
      </c>
      <c r="C21" s="122" t="s">
        <v>27</v>
      </c>
      <c r="D21" s="135" t="s">
        <v>12</v>
      </c>
      <c r="E21" s="136">
        <v>6.6</v>
      </c>
      <c r="F21" s="142">
        <v>181.48</v>
      </c>
      <c r="G21" s="136">
        <f t="shared" si="0"/>
        <v>237.27</v>
      </c>
      <c r="H21" s="136">
        <f t="shared" si="1"/>
        <v>1565.98</v>
      </c>
    </row>
    <row r="22" spans="1:9" s="29" customFormat="1" ht="32.25" customHeight="1">
      <c r="A22" s="133" t="s">
        <v>233</v>
      </c>
      <c r="B22" s="135" t="s">
        <v>155</v>
      </c>
      <c r="C22" s="122" t="s">
        <v>43</v>
      </c>
      <c r="D22" s="135" t="s">
        <v>12</v>
      </c>
      <c r="E22" s="136">
        <v>27.32</v>
      </c>
      <c r="F22" s="142">
        <v>8.5299999999999994</v>
      </c>
      <c r="G22" s="136">
        <f t="shared" si="0"/>
        <v>11.15</v>
      </c>
      <c r="H22" s="136">
        <f t="shared" si="1"/>
        <v>304.62</v>
      </c>
      <c r="I22" s="30"/>
    </row>
    <row r="23" spans="1:9" s="29" customFormat="1" ht="30" customHeight="1">
      <c r="A23" s="133" t="s">
        <v>234</v>
      </c>
      <c r="B23" s="135" t="s">
        <v>156</v>
      </c>
      <c r="C23" s="122" t="s">
        <v>44</v>
      </c>
      <c r="D23" s="135" t="s">
        <v>12</v>
      </c>
      <c r="E23" s="136">
        <v>27.32</v>
      </c>
      <c r="F23" s="142">
        <v>30.32</v>
      </c>
      <c r="G23" s="136">
        <f t="shared" si="0"/>
        <v>39.64</v>
      </c>
      <c r="H23" s="136">
        <f t="shared" si="1"/>
        <v>1082.96</v>
      </c>
    </row>
    <row r="24" spans="1:9" s="29" customFormat="1" ht="22.5" customHeight="1">
      <c r="A24" s="133" t="s">
        <v>235</v>
      </c>
      <c r="B24" s="135" t="s">
        <v>157</v>
      </c>
      <c r="C24" s="122" t="s">
        <v>29</v>
      </c>
      <c r="D24" s="135" t="s">
        <v>12</v>
      </c>
      <c r="E24" s="136">
        <v>27.32</v>
      </c>
      <c r="F24" s="142">
        <v>15.52</v>
      </c>
      <c r="G24" s="136">
        <f t="shared" si="0"/>
        <v>20.29</v>
      </c>
      <c r="H24" s="136">
        <f t="shared" si="1"/>
        <v>554.32000000000005</v>
      </c>
    </row>
    <row r="25" spans="1:9" s="29" customFormat="1" ht="12" customHeight="1">
      <c r="A25" s="139">
        <v>3</v>
      </c>
      <c r="B25" s="140"/>
      <c r="C25" s="139" t="s">
        <v>254</v>
      </c>
      <c r="D25" s="140"/>
      <c r="E25" s="140"/>
      <c r="F25" s="140"/>
      <c r="G25" s="140"/>
      <c r="H25" s="141">
        <f>SUM(H26:H30)</f>
        <v>25245.46</v>
      </c>
    </row>
    <row r="26" spans="1:9" s="29" customFormat="1" ht="12">
      <c r="A26" s="138" t="s">
        <v>244</v>
      </c>
      <c r="B26" s="135" t="s">
        <v>249</v>
      </c>
      <c r="C26" s="122" t="s">
        <v>242</v>
      </c>
      <c r="D26" s="135" t="s">
        <v>243</v>
      </c>
      <c r="E26" s="136">
        <v>43.36</v>
      </c>
      <c r="F26" s="142">
        <v>163.80000000000001</v>
      </c>
      <c r="G26" s="136">
        <f t="shared" ref="G26" si="2">ROUND(F26+(F26*$H$7),2)</f>
        <v>214.15</v>
      </c>
      <c r="H26" s="136">
        <f t="shared" ref="H26" si="3">ROUND((E26*G26),2)</f>
        <v>9285.5400000000009</v>
      </c>
    </row>
    <row r="27" spans="1:9" s="29" customFormat="1" ht="24">
      <c r="A27" s="138" t="s">
        <v>245</v>
      </c>
      <c r="B27" s="135" t="s">
        <v>250</v>
      </c>
      <c r="C27" s="122" t="s">
        <v>251</v>
      </c>
      <c r="D27" s="135" t="s">
        <v>243</v>
      </c>
      <c r="E27" s="136">
        <v>43.36</v>
      </c>
      <c r="F27" s="142">
        <v>201.3</v>
      </c>
      <c r="G27" s="136">
        <f t="shared" ref="G27:G28" si="4">ROUND(F27+(F27*$H$7),2)</f>
        <v>263.18</v>
      </c>
      <c r="H27" s="136">
        <f t="shared" ref="H27:H28" si="5">ROUND((E27*G27),2)</f>
        <v>11411.48</v>
      </c>
    </row>
    <row r="28" spans="1:9" s="29" customFormat="1" ht="12">
      <c r="A28" s="138" t="s">
        <v>246</v>
      </c>
      <c r="B28" s="134" t="s">
        <v>139</v>
      </c>
      <c r="C28" s="122" t="s">
        <v>28</v>
      </c>
      <c r="D28" s="135" t="s">
        <v>15</v>
      </c>
      <c r="E28" s="136">
        <v>53</v>
      </c>
      <c r="F28" s="142">
        <v>26.92</v>
      </c>
      <c r="G28" s="136">
        <f t="shared" si="4"/>
        <v>35.200000000000003</v>
      </c>
      <c r="H28" s="136">
        <f t="shared" si="5"/>
        <v>1865.6</v>
      </c>
    </row>
    <row r="29" spans="1:9" s="29" customFormat="1" ht="24">
      <c r="A29" s="138" t="s">
        <v>247</v>
      </c>
      <c r="B29" s="135" t="s">
        <v>253</v>
      </c>
      <c r="C29" s="122" t="s">
        <v>252</v>
      </c>
      <c r="D29" s="135" t="s">
        <v>17</v>
      </c>
      <c r="E29" s="136">
        <v>39.6</v>
      </c>
      <c r="F29" s="142">
        <v>21.4</v>
      </c>
      <c r="G29" s="136">
        <f t="shared" ref="G29" si="6">ROUND(F29+(F29*$H$7),2)</f>
        <v>27.98</v>
      </c>
      <c r="H29" s="136">
        <f t="shared" ref="H29" si="7">ROUND((E29*G29),2)</f>
        <v>1108.01</v>
      </c>
    </row>
    <row r="30" spans="1:9" s="29" customFormat="1" ht="12">
      <c r="A30" s="138" t="s">
        <v>248</v>
      </c>
      <c r="B30" s="135" t="s">
        <v>256</v>
      </c>
      <c r="C30" s="122" t="s">
        <v>255</v>
      </c>
      <c r="D30" s="135" t="s">
        <v>243</v>
      </c>
      <c r="E30" s="136">
        <v>71.91</v>
      </c>
      <c r="F30" s="142">
        <v>16.75</v>
      </c>
      <c r="G30" s="136">
        <f t="shared" ref="G30" si="8">ROUND(F30+(F30*$H$7),2)</f>
        <v>21.9</v>
      </c>
      <c r="H30" s="136">
        <f t="shared" ref="H30" si="9">ROUND((E30*G30),2)</f>
        <v>1574.83</v>
      </c>
    </row>
    <row r="31" spans="1:9" s="29" customFormat="1" ht="12" customHeight="1">
      <c r="A31" s="139">
        <v>4</v>
      </c>
      <c r="B31" s="140"/>
      <c r="C31" s="139" t="s">
        <v>33</v>
      </c>
      <c r="D31" s="140"/>
      <c r="E31" s="140"/>
      <c r="F31" s="140"/>
      <c r="G31" s="140"/>
      <c r="H31" s="141">
        <f>SUM(H32:H37)</f>
        <v>51790.989999999991</v>
      </c>
    </row>
    <row r="32" spans="1:9" s="29" customFormat="1" ht="36">
      <c r="A32" s="133" t="s">
        <v>236</v>
      </c>
      <c r="B32" s="134" t="s">
        <v>142</v>
      </c>
      <c r="C32" s="122" t="s">
        <v>30</v>
      </c>
      <c r="D32" s="135" t="s">
        <v>12</v>
      </c>
      <c r="E32" s="136">
        <v>102.64</v>
      </c>
      <c r="F32" s="142">
        <v>86.27</v>
      </c>
      <c r="G32" s="136">
        <f t="shared" si="0"/>
        <v>112.79</v>
      </c>
      <c r="H32" s="136">
        <f t="shared" si="1"/>
        <v>11576.77</v>
      </c>
    </row>
    <row r="33" spans="1:9" s="29" customFormat="1" ht="29.25" customHeight="1">
      <c r="A33" s="133" t="s">
        <v>237</v>
      </c>
      <c r="B33" s="135" t="s">
        <v>158</v>
      </c>
      <c r="C33" s="122" t="s">
        <v>52</v>
      </c>
      <c r="D33" s="135" t="s">
        <v>16</v>
      </c>
      <c r="E33" s="136">
        <v>102.64</v>
      </c>
      <c r="F33" s="142">
        <v>45.55</v>
      </c>
      <c r="G33" s="136">
        <f t="shared" si="0"/>
        <v>59.55</v>
      </c>
      <c r="H33" s="136">
        <f t="shared" si="1"/>
        <v>6112.21</v>
      </c>
    </row>
    <row r="34" spans="1:9" s="29" customFormat="1" ht="46.5" customHeight="1">
      <c r="A34" s="133" t="s">
        <v>238</v>
      </c>
      <c r="B34" s="134" t="s">
        <v>207</v>
      </c>
      <c r="C34" s="122" t="s">
        <v>53</v>
      </c>
      <c r="D34" s="135" t="s">
        <v>17</v>
      </c>
      <c r="E34" s="136">
        <v>95.48</v>
      </c>
      <c r="F34" s="142">
        <v>57.07</v>
      </c>
      <c r="G34" s="136">
        <f t="shared" si="0"/>
        <v>74.61</v>
      </c>
      <c r="H34" s="136">
        <f t="shared" si="1"/>
        <v>7123.76</v>
      </c>
    </row>
    <row r="35" spans="1:9" s="29" customFormat="1" ht="22.5" customHeight="1">
      <c r="A35" s="133" t="s">
        <v>239</v>
      </c>
      <c r="B35" s="134" t="s">
        <v>55</v>
      </c>
      <c r="C35" s="122" t="s">
        <v>31</v>
      </c>
      <c r="D35" s="135" t="s">
        <v>12</v>
      </c>
      <c r="E35" s="136">
        <v>137.13999999999999</v>
      </c>
      <c r="F35" s="142">
        <v>75.56</v>
      </c>
      <c r="G35" s="136">
        <f t="shared" si="0"/>
        <v>98.79</v>
      </c>
      <c r="H35" s="136">
        <f t="shared" si="1"/>
        <v>13548.06</v>
      </c>
    </row>
    <row r="36" spans="1:9" s="29" customFormat="1" ht="24">
      <c r="A36" s="133" t="s">
        <v>240</v>
      </c>
      <c r="B36" s="134" t="s">
        <v>56</v>
      </c>
      <c r="C36" s="122" t="s">
        <v>32</v>
      </c>
      <c r="D36" s="135" t="s">
        <v>17</v>
      </c>
      <c r="E36" s="136">
        <v>95.48</v>
      </c>
      <c r="F36" s="142">
        <v>1.42</v>
      </c>
      <c r="G36" s="136">
        <f t="shared" si="0"/>
        <v>1.86</v>
      </c>
      <c r="H36" s="136">
        <f t="shared" si="1"/>
        <v>177.59</v>
      </c>
    </row>
    <row r="37" spans="1:9" s="29" customFormat="1" ht="24">
      <c r="A37" s="133" t="s">
        <v>241</v>
      </c>
      <c r="B37" s="134" t="s">
        <v>200</v>
      </c>
      <c r="C37" s="121" t="s">
        <v>201</v>
      </c>
      <c r="D37" s="135" t="s">
        <v>12</v>
      </c>
      <c r="E37" s="136">
        <v>134</v>
      </c>
      <c r="F37" s="142">
        <v>75.650000000000006</v>
      </c>
      <c r="G37" s="136">
        <f t="shared" ref="G37" si="10">ROUND(F37+(F37*$H$7),2)</f>
        <v>98.9</v>
      </c>
      <c r="H37" s="136">
        <f t="shared" ref="H37" si="11">ROUND((E37*G37),2)</f>
        <v>13252.6</v>
      </c>
    </row>
    <row r="38" spans="1:9" s="29" customFormat="1" ht="12" customHeight="1">
      <c r="A38" s="139">
        <v>5</v>
      </c>
      <c r="B38" s="140"/>
      <c r="C38" s="139" t="s">
        <v>34</v>
      </c>
      <c r="D38" s="140"/>
      <c r="E38" s="140"/>
      <c r="F38" s="140"/>
      <c r="G38" s="140"/>
      <c r="H38" s="141">
        <f>SUM(H39:H44)</f>
        <v>3477.4500000000003</v>
      </c>
    </row>
    <row r="39" spans="1:9" s="29" customFormat="1" ht="24">
      <c r="A39" s="135">
        <v>5.0999999999999996</v>
      </c>
      <c r="B39" s="134" t="s">
        <v>159</v>
      </c>
      <c r="C39" s="122" t="s">
        <v>35</v>
      </c>
      <c r="D39" s="135" t="s">
        <v>12</v>
      </c>
      <c r="E39" s="136">
        <v>58.69</v>
      </c>
      <c r="F39" s="142">
        <v>29.44</v>
      </c>
      <c r="G39" s="136">
        <f t="shared" si="0"/>
        <v>38.49</v>
      </c>
      <c r="H39" s="136">
        <f t="shared" si="1"/>
        <v>2258.98</v>
      </c>
    </row>
    <row r="40" spans="1:9" s="29" customFormat="1" ht="22.5" customHeight="1">
      <c r="A40" s="135">
        <v>5.2</v>
      </c>
      <c r="B40" s="135" t="s">
        <v>160</v>
      </c>
      <c r="C40" s="122" t="s">
        <v>36</v>
      </c>
      <c r="D40" s="135" t="s">
        <v>15</v>
      </c>
      <c r="E40" s="136">
        <v>12</v>
      </c>
      <c r="F40" s="142">
        <v>13.05</v>
      </c>
      <c r="G40" s="136">
        <f t="shared" si="0"/>
        <v>17.059999999999999</v>
      </c>
      <c r="H40" s="136">
        <f t="shared" si="1"/>
        <v>204.72</v>
      </c>
    </row>
    <row r="41" spans="1:9" s="29" customFormat="1" ht="22.5" customHeight="1">
      <c r="A41" s="135">
        <v>5.3</v>
      </c>
      <c r="B41" s="134" t="s">
        <v>161</v>
      </c>
      <c r="C41" s="122" t="s">
        <v>37</v>
      </c>
      <c r="D41" s="135" t="s">
        <v>15</v>
      </c>
      <c r="E41" s="136">
        <v>5</v>
      </c>
      <c r="F41" s="142">
        <v>24.63</v>
      </c>
      <c r="G41" s="136">
        <f t="shared" si="0"/>
        <v>32.200000000000003</v>
      </c>
      <c r="H41" s="136">
        <f t="shared" si="1"/>
        <v>161</v>
      </c>
    </row>
    <row r="42" spans="1:9" s="29" customFormat="1" ht="22.5" customHeight="1">
      <c r="A42" s="135">
        <v>5.4</v>
      </c>
      <c r="B42" s="134" t="s">
        <v>162</v>
      </c>
      <c r="C42" s="122" t="s">
        <v>38</v>
      </c>
      <c r="D42" s="135" t="s">
        <v>15</v>
      </c>
      <c r="E42" s="136">
        <v>2</v>
      </c>
      <c r="F42" s="142">
        <v>74.709999999999994</v>
      </c>
      <c r="G42" s="136">
        <f t="shared" si="0"/>
        <v>97.68</v>
      </c>
      <c r="H42" s="136">
        <f t="shared" si="1"/>
        <v>195.36</v>
      </c>
    </row>
    <row r="43" spans="1:9" s="29" customFormat="1" ht="22.5" customHeight="1">
      <c r="A43" s="135">
        <v>5.5</v>
      </c>
      <c r="B43" s="134" t="s">
        <v>163</v>
      </c>
      <c r="C43" s="122" t="s">
        <v>39</v>
      </c>
      <c r="D43" s="135" t="s">
        <v>15</v>
      </c>
      <c r="E43" s="136">
        <v>3</v>
      </c>
      <c r="F43" s="142">
        <v>97.41</v>
      </c>
      <c r="G43" s="136">
        <f t="shared" si="0"/>
        <v>127.35</v>
      </c>
      <c r="H43" s="136">
        <f t="shared" si="1"/>
        <v>382.05</v>
      </c>
    </row>
    <row r="44" spans="1:9" s="29" customFormat="1" ht="22.5" customHeight="1">
      <c r="A44" s="135">
        <v>5.6</v>
      </c>
      <c r="B44" s="134" t="s">
        <v>164</v>
      </c>
      <c r="C44" s="122" t="s">
        <v>40</v>
      </c>
      <c r="D44" s="135" t="s">
        <v>15</v>
      </c>
      <c r="E44" s="136">
        <v>2</v>
      </c>
      <c r="F44" s="142">
        <v>105.3</v>
      </c>
      <c r="G44" s="136">
        <f t="shared" si="0"/>
        <v>137.66999999999999</v>
      </c>
      <c r="H44" s="136">
        <f t="shared" si="1"/>
        <v>275.33999999999997</v>
      </c>
    </row>
    <row r="45" spans="1:9" s="29" customFormat="1" ht="12" customHeight="1">
      <c r="A45" s="139">
        <v>6</v>
      </c>
      <c r="B45" s="140"/>
      <c r="C45" s="139" t="s">
        <v>41</v>
      </c>
      <c r="D45" s="140"/>
      <c r="E45" s="140"/>
      <c r="F45" s="140"/>
      <c r="G45" s="140"/>
      <c r="H45" s="141">
        <f>SUM(H46:H61)</f>
        <v>89025.62000000001</v>
      </c>
    </row>
    <row r="46" spans="1:9" s="29" customFormat="1" ht="36">
      <c r="A46" s="133">
        <v>6.1</v>
      </c>
      <c r="B46" s="138" t="s">
        <v>70</v>
      </c>
      <c r="C46" s="143" t="s">
        <v>69</v>
      </c>
      <c r="D46" s="133" t="s">
        <v>15</v>
      </c>
      <c r="E46" s="144">
        <v>1</v>
      </c>
      <c r="F46" s="144">
        <v>1187.0899999999999</v>
      </c>
      <c r="G46" s="136">
        <f t="shared" ref="G46:G48" si="12">ROUND(F46+(F46*$H$7),2)</f>
        <v>1552</v>
      </c>
      <c r="H46" s="136">
        <f t="shared" ref="H46:H48" si="13">ROUND((E46*G46),2)</f>
        <v>1552</v>
      </c>
      <c r="I46" s="30"/>
    </row>
    <row r="47" spans="1:9" s="29" customFormat="1" ht="36">
      <c r="A47" s="133">
        <v>6.2</v>
      </c>
      <c r="B47" s="138" t="s">
        <v>73</v>
      </c>
      <c r="C47" s="122" t="s">
        <v>72</v>
      </c>
      <c r="D47" s="145" t="s">
        <v>15</v>
      </c>
      <c r="E47" s="136">
        <v>1</v>
      </c>
      <c r="F47" s="136">
        <v>73.739999999999995</v>
      </c>
      <c r="G47" s="136">
        <f t="shared" si="12"/>
        <v>96.41</v>
      </c>
      <c r="H47" s="136">
        <f t="shared" si="13"/>
        <v>96.41</v>
      </c>
    </row>
    <row r="48" spans="1:9" s="29" customFormat="1" ht="24">
      <c r="A48" s="133">
        <v>6.3</v>
      </c>
      <c r="B48" s="138" t="s">
        <v>173</v>
      </c>
      <c r="C48" s="121" t="s">
        <v>174</v>
      </c>
      <c r="D48" s="145" t="s">
        <v>15</v>
      </c>
      <c r="E48" s="136">
        <v>4</v>
      </c>
      <c r="F48" s="136">
        <v>108.26</v>
      </c>
      <c r="G48" s="136">
        <f t="shared" si="12"/>
        <v>141.54</v>
      </c>
      <c r="H48" s="136">
        <f t="shared" si="13"/>
        <v>566.16</v>
      </c>
    </row>
    <row r="49" spans="1:8" s="29" customFormat="1" ht="22.5" customHeight="1">
      <c r="A49" s="133">
        <v>6.4</v>
      </c>
      <c r="B49" s="135" t="s">
        <v>57</v>
      </c>
      <c r="C49" s="122" t="s">
        <v>63</v>
      </c>
      <c r="D49" s="135" t="s">
        <v>15</v>
      </c>
      <c r="E49" s="136">
        <v>32</v>
      </c>
      <c r="F49" s="142">
        <v>432.07</v>
      </c>
      <c r="G49" s="136">
        <f t="shared" ref="G49:G121" si="14">ROUND(F49+(F49*$H$7),2)</f>
        <v>564.89</v>
      </c>
      <c r="H49" s="136">
        <f t="shared" ref="H49:H110" si="15">ROUND((E49*G49),2)</f>
        <v>18076.48</v>
      </c>
    </row>
    <row r="50" spans="1:8" s="29" customFormat="1" ht="36">
      <c r="A50" s="133">
        <v>6.5</v>
      </c>
      <c r="B50" s="135" t="s">
        <v>58</v>
      </c>
      <c r="C50" s="122" t="s">
        <v>59</v>
      </c>
      <c r="D50" s="135" t="s">
        <v>15</v>
      </c>
      <c r="E50" s="136">
        <v>16</v>
      </c>
      <c r="F50" s="142">
        <v>2678.3</v>
      </c>
      <c r="G50" s="136">
        <f t="shared" si="14"/>
        <v>3501.61</v>
      </c>
      <c r="H50" s="136">
        <f t="shared" si="15"/>
        <v>56025.760000000002</v>
      </c>
    </row>
    <row r="51" spans="1:8" s="29" customFormat="1" ht="22.5" customHeight="1">
      <c r="A51" s="133">
        <v>6.6</v>
      </c>
      <c r="B51" s="135" t="s">
        <v>60</v>
      </c>
      <c r="C51" s="122" t="s">
        <v>61</v>
      </c>
      <c r="D51" s="145" t="s">
        <v>15</v>
      </c>
      <c r="E51" s="136">
        <v>10</v>
      </c>
      <c r="F51" s="136">
        <v>142.36000000000001</v>
      </c>
      <c r="G51" s="136">
        <f t="shared" si="14"/>
        <v>186.12</v>
      </c>
      <c r="H51" s="136">
        <f t="shared" si="15"/>
        <v>1861.2</v>
      </c>
    </row>
    <row r="52" spans="1:8" s="29" customFormat="1" ht="60">
      <c r="A52" s="133">
        <v>6.7</v>
      </c>
      <c r="B52" s="138" t="s">
        <v>165</v>
      </c>
      <c r="C52" s="122" t="s">
        <v>71</v>
      </c>
      <c r="D52" s="145" t="s">
        <v>15</v>
      </c>
      <c r="E52" s="136">
        <v>1</v>
      </c>
      <c r="F52" s="136">
        <v>87.98</v>
      </c>
      <c r="G52" s="136">
        <f t="shared" ref="G52" si="16">ROUND(F52+(F52*$H$7),2)</f>
        <v>115.03</v>
      </c>
      <c r="H52" s="136">
        <f t="shared" ref="H52" si="17">ROUND((E52*G52),2)</f>
        <v>115.03</v>
      </c>
    </row>
    <row r="53" spans="1:8" s="29" customFormat="1" ht="48">
      <c r="A53" s="133">
        <v>6.8</v>
      </c>
      <c r="B53" s="138" t="s">
        <v>166</v>
      </c>
      <c r="C53" s="122" t="s">
        <v>68</v>
      </c>
      <c r="D53" s="145" t="s">
        <v>15</v>
      </c>
      <c r="E53" s="136">
        <v>1</v>
      </c>
      <c r="F53" s="136">
        <v>42.22</v>
      </c>
      <c r="G53" s="136">
        <f t="shared" ref="G53" si="18">ROUND(F53+(F53*$H$7),2)</f>
        <v>55.2</v>
      </c>
      <c r="H53" s="136">
        <f t="shared" ref="H53" si="19">ROUND((E53*G53),2)</f>
        <v>55.2</v>
      </c>
    </row>
    <row r="54" spans="1:8" s="29" customFormat="1" ht="12">
      <c r="A54" s="133">
        <v>6.9</v>
      </c>
      <c r="B54" s="138" t="s">
        <v>183</v>
      </c>
      <c r="C54" s="122" t="s">
        <v>182</v>
      </c>
      <c r="D54" s="145" t="s">
        <v>15</v>
      </c>
      <c r="E54" s="136">
        <v>16</v>
      </c>
      <c r="F54" s="136">
        <v>66.17</v>
      </c>
      <c r="G54" s="136">
        <f t="shared" ref="G54" si="20">ROUND(F54+(F54*$H$7),2)</f>
        <v>86.51</v>
      </c>
      <c r="H54" s="136">
        <f t="shared" ref="H54" si="21">ROUND((E54*G54),2)</f>
        <v>1384.16</v>
      </c>
    </row>
    <row r="55" spans="1:8" s="29" customFormat="1" ht="48">
      <c r="A55" s="144">
        <v>6.1</v>
      </c>
      <c r="B55" s="138" t="s">
        <v>185</v>
      </c>
      <c r="C55" s="122" t="s">
        <v>184</v>
      </c>
      <c r="D55" s="145" t="s">
        <v>15</v>
      </c>
      <c r="E55" s="136">
        <v>3</v>
      </c>
      <c r="F55" s="136">
        <v>144.19</v>
      </c>
      <c r="G55" s="136">
        <f t="shared" ref="G55" si="22">ROUND(F55+(F55*$H$7),2)</f>
        <v>188.51</v>
      </c>
      <c r="H55" s="136">
        <f t="shared" ref="H55" si="23">ROUND((E55*G55),2)</f>
        <v>565.53</v>
      </c>
    </row>
    <row r="56" spans="1:8" s="29" customFormat="1" ht="24">
      <c r="A56" s="133">
        <v>6.11</v>
      </c>
      <c r="B56" s="138" t="s">
        <v>187</v>
      </c>
      <c r="C56" s="122" t="s">
        <v>186</v>
      </c>
      <c r="D56" s="145" t="s">
        <v>17</v>
      </c>
      <c r="E56" s="136">
        <v>265.88</v>
      </c>
      <c r="F56" s="136">
        <v>9.19</v>
      </c>
      <c r="G56" s="136">
        <f t="shared" ref="G56" si="24">ROUND(F56+(F56*$H$7),2)</f>
        <v>12.02</v>
      </c>
      <c r="H56" s="136">
        <f t="shared" ref="H56" si="25">ROUND((E56*G56),2)</f>
        <v>3195.88</v>
      </c>
    </row>
    <row r="57" spans="1:8" s="29" customFormat="1" ht="36">
      <c r="A57" s="133">
        <v>6.12</v>
      </c>
      <c r="B57" s="138" t="s">
        <v>189</v>
      </c>
      <c r="C57" s="122" t="s">
        <v>188</v>
      </c>
      <c r="D57" s="145" t="s">
        <v>17</v>
      </c>
      <c r="E57" s="136">
        <v>477.22</v>
      </c>
      <c r="F57" s="136">
        <v>5.75</v>
      </c>
      <c r="G57" s="136">
        <f t="shared" ref="G57" si="26">ROUND(F57+(F57*$H$7),2)</f>
        <v>7.52</v>
      </c>
      <c r="H57" s="136">
        <f t="shared" ref="H57" si="27">ROUND((E57*G57),2)</f>
        <v>3588.69</v>
      </c>
    </row>
    <row r="58" spans="1:8" s="29" customFormat="1" ht="36">
      <c r="A58" s="133">
        <v>6.13</v>
      </c>
      <c r="B58" s="138" t="s">
        <v>191</v>
      </c>
      <c r="C58" s="122" t="s">
        <v>190</v>
      </c>
      <c r="D58" s="145" t="s">
        <v>17</v>
      </c>
      <c r="E58" s="136">
        <v>265.88</v>
      </c>
      <c r="F58" s="136">
        <v>2.77</v>
      </c>
      <c r="G58" s="136">
        <f t="shared" ref="G58" si="28">ROUND(F58+(F58*$H$7),2)</f>
        <v>3.62</v>
      </c>
      <c r="H58" s="136">
        <f t="shared" ref="H58" si="29">ROUND((E58*G58),2)</f>
        <v>962.49</v>
      </c>
    </row>
    <row r="59" spans="1:8" s="29" customFormat="1" ht="36">
      <c r="A59" s="133">
        <v>6.14</v>
      </c>
      <c r="B59" s="138" t="s">
        <v>193</v>
      </c>
      <c r="C59" s="122" t="s">
        <v>192</v>
      </c>
      <c r="D59" s="145" t="s">
        <v>17</v>
      </c>
      <c r="E59" s="136">
        <v>49.72</v>
      </c>
      <c r="F59" s="136">
        <v>3.81</v>
      </c>
      <c r="G59" s="136">
        <f t="shared" ref="G59" si="30">ROUND(F59+(F59*$H$7),2)</f>
        <v>4.9800000000000004</v>
      </c>
      <c r="H59" s="136">
        <f t="shared" ref="H59" si="31">ROUND((E59*G59),2)</f>
        <v>247.61</v>
      </c>
    </row>
    <row r="60" spans="1:8" s="29" customFormat="1" ht="36">
      <c r="A60" s="133">
        <v>6.15</v>
      </c>
      <c r="B60" s="138" t="s">
        <v>195</v>
      </c>
      <c r="C60" s="122" t="s">
        <v>194</v>
      </c>
      <c r="D60" s="145" t="s">
        <v>17</v>
      </c>
      <c r="E60" s="136">
        <v>34.29</v>
      </c>
      <c r="F60" s="136">
        <v>13.41</v>
      </c>
      <c r="G60" s="136">
        <f t="shared" ref="G60" si="32">ROUND(F60+(F60*$H$7),2)</f>
        <v>17.53</v>
      </c>
      <c r="H60" s="136">
        <f t="shared" ref="H60" si="33">ROUND((E60*G60),2)</f>
        <v>601.1</v>
      </c>
    </row>
    <row r="61" spans="1:8" s="29" customFormat="1" ht="36">
      <c r="A61" s="133">
        <v>6.16</v>
      </c>
      <c r="B61" s="138" t="s">
        <v>197</v>
      </c>
      <c r="C61" s="122" t="s">
        <v>196</v>
      </c>
      <c r="D61" s="145" t="s">
        <v>15</v>
      </c>
      <c r="E61" s="136">
        <v>1</v>
      </c>
      <c r="F61" s="136">
        <v>100.9</v>
      </c>
      <c r="G61" s="136">
        <f t="shared" ref="G61" si="34">ROUND(F61+(F61*$H$7),2)</f>
        <v>131.91999999999999</v>
      </c>
      <c r="H61" s="136">
        <f t="shared" ref="H61" si="35">ROUND((E61*G61),2)</f>
        <v>131.91999999999999</v>
      </c>
    </row>
    <row r="62" spans="1:8" s="29" customFormat="1" ht="12" customHeight="1">
      <c r="A62" s="139">
        <v>7</v>
      </c>
      <c r="B62" s="140"/>
      <c r="C62" s="139" t="s">
        <v>78</v>
      </c>
      <c r="D62" s="140"/>
      <c r="E62" s="140"/>
      <c r="F62" s="140"/>
      <c r="G62" s="140"/>
      <c r="H62" s="141">
        <f>SUM(H63:H65)</f>
        <v>1350.35</v>
      </c>
    </row>
    <row r="63" spans="1:8" s="29" customFormat="1" ht="36">
      <c r="A63" s="135">
        <v>7.1</v>
      </c>
      <c r="B63" s="137" t="s">
        <v>167</v>
      </c>
      <c r="C63" s="122" t="s">
        <v>79</v>
      </c>
      <c r="D63" s="135" t="s">
        <v>15</v>
      </c>
      <c r="E63" s="136">
        <v>1</v>
      </c>
      <c r="F63" s="136">
        <v>378.82</v>
      </c>
      <c r="G63" s="136">
        <f t="shared" si="14"/>
        <v>495.27</v>
      </c>
      <c r="H63" s="136">
        <f t="shared" si="15"/>
        <v>495.27</v>
      </c>
    </row>
    <row r="64" spans="1:8" s="29" customFormat="1" ht="24">
      <c r="A64" s="135">
        <v>7.2</v>
      </c>
      <c r="B64" s="137" t="s">
        <v>168</v>
      </c>
      <c r="C64" s="121" t="s">
        <v>143</v>
      </c>
      <c r="D64" s="135" t="s">
        <v>17</v>
      </c>
      <c r="E64" s="136">
        <v>31.35</v>
      </c>
      <c r="F64" s="136">
        <v>19.54</v>
      </c>
      <c r="G64" s="136">
        <f t="shared" si="14"/>
        <v>25.55</v>
      </c>
      <c r="H64" s="136">
        <f t="shared" si="15"/>
        <v>800.99</v>
      </c>
    </row>
    <row r="65" spans="1:9" s="29" customFormat="1" ht="24">
      <c r="A65" s="135">
        <v>7.3</v>
      </c>
      <c r="B65" s="137" t="s">
        <v>169</v>
      </c>
      <c r="C65" s="122" t="s">
        <v>144</v>
      </c>
      <c r="D65" s="135" t="s">
        <v>15</v>
      </c>
      <c r="E65" s="136">
        <v>3</v>
      </c>
      <c r="F65" s="136">
        <v>13.79</v>
      </c>
      <c r="G65" s="136">
        <f t="shared" ref="G65" si="36">ROUND(F65+(F65*$H$7),2)</f>
        <v>18.03</v>
      </c>
      <c r="H65" s="136">
        <f t="shared" ref="H65" si="37">ROUND((E65*G65),2)</f>
        <v>54.09</v>
      </c>
    </row>
    <row r="66" spans="1:9" s="29" customFormat="1" ht="12" customHeight="1">
      <c r="A66" s="139">
        <v>8</v>
      </c>
      <c r="B66" s="140"/>
      <c r="C66" s="139" t="s">
        <v>45</v>
      </c>
      <c r="D66" s="140"/>
      <c r="E66" s="140"/>
      <c r="F66" s="140"/>
      <c r="G66" s="140"/>
      <c r="H66" s="141">
        <f>SUM(H67:H69)</f>
        <v>42267.24</v>
      </c>
      <c r="I66" s="30"/>
    </row>
    <row r="67" spans="1:9" s="29" customFormat="1" ht="48">
      <c r="A67" s="135">
        <v>8.1</v>
      </c>
      <c r="B67" s="137" t="s">
        <v>170</v>
      </c>
      <c r="C67" s="122" t="s">
        <v>46</v>
      </c>
      <c r="D67" s="135" t="s">
        <v>15</v>
      </c>
      <c r="E67" s="136">
        <v>19</v>
      </c>
      <c r="F67" s="136">
        <v>322.88</v>
      </c>
      <c r="G67" s="136">
        <f t="shared" ref="G67:G69" si="38">ROUND(F67+(F67*$H$7),2)</f>
        <v>422.13</v>
      </c>
      <c r="H67" s="136">
        <f t="shared" ref="H67:H69" si="39">ROUND((E67*G67),2)</f>
        <v>8020.47</v>
      </c>
    </row>
    <row r="68" spans="1:9" s="29" customFormat="1" ht="36">
      <c r="A68" s="135">
        <v>8.1999999999999993</v>
      </c>
      <c r="B68" s="137" t="s">
        <v>77</v>
      </c>
      <c r="C68" s="122" t="s">
        <v>76</v>
      </c>
      <c r="D68" s="135" t="s">
        <v>17</v>
      </c>
      <c r="E68" s="136">
        <v>2</v>
      </c>
      <c r="F68" s="136">
        <v>1327.32</v>
      </c>
      <c r="G68" s="136">
        <f t="shared" si="38"/>
        <v>1735.34</v>
      </c>
      <c r="H68" s="136">
        <f t="shared" si="39"/>
        <v>3470.68</v>
      </c>
    </row>
    <row r="69" spans="1:9" s="29" customFormat="1" ht="48">
      <c r="A69" s="135">
        <v>8.3000000000000007</v>
      </c>
      <c r="B69" s="137" t="s">
        <v>75</v>
      </c>
      <c r="C69" s="122" t="s">
        <v>74</v>
      </c>
      <c r="D69" s="135" t="s">
        <v>17</v>
      </c>
      <c r="E69" s="136">
        <v>52.45</v>
      </c>
      <c r="F69" s="136">
        <v>448.81</v>
      </c>
      <c r="G69" s="136">
        <f t="shared" si="38"/>
        <v>586.77</v>
      </c>
      <c r="H69" s="136">
        <f t="shared" si="39"/>
        <v>30776.09</v>
      </c>
    </row>
    <row r="70" spans="1:9" s="29" customFormat="1" ht="12" customHeight="1">
      <c r="A70" s="139">
        <v>9</v>
      </c>
      <c r="B70" s="140"/>
      <c r="C70" s="139" t="s">
        <v>135</v>
      </c>
      <c r="D70" s="140"/>
      <c r="E70" s="140"/>
      <c r="F70" s="140"/>
      <c r="G70" s="140"/>
      <c r="H70" s="141">
        <f>SUM(H71:H80)</f>
        <v>45126.969999999994</v>
      </c>
    </row>
    <row r="71" spans="1:9" s="29" customFormat="1" ht="60">
      <c r="A71" s="135">
        <v>9.1</v>
      </c>
      <c r="B71" s="137" t="s">
        <v>211</v>
      </c>
      <c r="C71" s="122" t="s">
        <v>210</v>
      </c>
      <c r="D71" s="135" t="s">
        <v>15</v>
      </c>
      <c r="E71" s="136">
        <v>1</v>
      </c>
      <c r="F71" s="136">
        <v>2622.84</v>
      </c>
      <c r="G71" s="136">
        <f>ROUND(F71+(F71*$H$7),2)</f>
        <v>3429.1</v>
      </c>
      <c r="H71" s="136">
        <f t="shared" ref="H71" si="40">ROUND((E71*G71),2)</f>
        <v>3429.1</v>
      </c>
      <c r="I71" s="30"/>
    </row>
    <row r="72" spans="1:9" s="29" customFormat="1" ht="48">
      <c r="A72" s="135">
        <v>9.1999999999999993</v>
      </c>
      <c r="B72" s="137" t="s">
        <v>213</v>
      </c>
      <c r="C72" s="122" t="s">
        <v>212</v>
      </c>
      <c r="D72" s="135" t="s">
        <v>15</v>
      </c>
      <c r="E72" s="136">
        <v>1</v>
      </c>
      <c r="F72" s="136">
        <v>1453.14</v>
      </c>
      <c r="G72" s="136">
        <f>ROUND(F72+(F72*$H$7),2)</f>
        <v>1899.84</v>
      </c>
      <c r="H72" s="136">
        <f t="shared" ref="H72" si="41">ROUND((E72*G72),2)</f>
        <v>1899.84</v>
      </c>
    </row>
    <row r="73" spans="1:9" s="29" customFormat="1" ht="60">
      <c r="A73" s="135">
        <v>9.3000000000000007</v>
      </c>
      <c r="B73" s="137" t="s">
        <v>215</v>
      </c>
      <c r="C73" s="122" t="s">
        <v>214</v>
      </c>
      <c r="D73" s="135" t="s">
        <v>15</v>
      </c>
      <c r="E73" s="136">
        <v>1</v>
      </c>
      <c r="F73" s="136">
        <v>1441.93</v>
      </c>
      <c r="G73" s="136">
        <f>ROUND(F73+(F73*$H$7),2)</f>
        <v>1885.18</v>
      </c>
      <c r="H73" s="136">
        <f t="shared" ref="H73" si="42">ROUND((E73*G73),2)</f>
        <v>1885.18</v>
      </c>
    </row>
    <row r="74" spans="1:9" s="29" customFormat="1" ht="60">
      <c r="A74" s="135">
        <v>9.4</v>
      </c>
      <c r="B74" s="137" t="s">
        <v>217</v>
      </c>
      <c r="C74" s="122" t="s">
        <v>216</v>
      </c>
      <c r="D74" s="135" t="s">
        <v>15</v>
      </c>
      <c r="E74" s="136">
        <v>1</v>
      </c>
      <c r="F74" s="136">
        <v>1377.89</v>
      </c>
      <c r="G74" s="136">
        <f>ROUND(F74+(F74*$H$7),2)</f>
        <v>1801.45</v>
      </c>
      <c r="H74" s="136">
        <f t="shared" ref="H74" si="43">ROUND((E74*G74),2)</f>
        <v>1801.45</v>
      </c>
    </row>
    <row r="75" spans="1:9" s="29" customFormat="1" ht="36">
      <c r="A75" s="135">
        <v>9.5</v>
      </c>
      <c r="B75" s="137" t="s">
        <v>81</v>
      </c>
      <c r="C75" s="122" t="s">
        <v>80</v>
      </c>
      <c r="D75" s="135" t="s">
        <v>15</v>
      </c>
      <c r="E75" s="136">
        <v>1</v>
      </c>
      <c r="F75" s="136">
        <v>6137.14</v>
      </c>
      <c r="G75" s="136">
        <f t="shared" ref="G75" si="44">ROUND(F75+(F75*$H$7),2)</f>
        <v>8023.7</v>
      </c>
      <c r="H75" s="136">
        <f t="shared" ref="H75" si="45">ROUND((E75*G75),2)</f>
        <v>8023.7</v>
      </c>
    </row>
    <row r="76" spans="1:9" s="29" customFormat="1" ht="48">
      <c r="A76" s="135">
        <v>9.6</v>
      </c>
      <c r="B76" s="137" t="s">
        <v>82</v>
      </c>
      <c r="C76" s="122" t="s">
        <v>87</v>
      </c>
      <c r="D76" s="135" t="s">
        <v>15</v>
      </c>
      <c r="E76" s="136">
        <v>1</v>
      </c>
      <c r="F76" s="136">
        <v>2281.34</v>
      </c>
      <c r="G76" s="136">
        <f t="shared" ref="G76" si="46">ROUND(F76+(F76*$H$7),2)</f>
        <v>2982.62</v>
      </c>
      <c r="H76" s="136">
        <f t="shared" ref="H76" si="47">ROUND((E76*G76),2)</f>
        <v>2982.62</v>
      </c>
    </row>
    <row r="77" spans="1:9" s="29" customFormat="1" ht="48">
      <c r="A77" s="135">
        <v>9.6999999999999993</v>
      </c>
      <c r="B77" s="137" t="s">
        <v>83</v>
      </c>
      <c r="C77" s="122" t="s">
        <v>88</v>
      </c>
      <c r="D77" s="135" t="s">
        <v>15</v>
      </c>
      <c r="E77" s="136">
        <v>1</v>
      </c>
      <c r="F77" s="136">
        <v>6480.12</v>
      </c>
      <c r="G77" s="136">
        <f t="shared" ref="G77" si="48">ROUND(F77+(F77*$H$7),2)</f>
        <v>8472.11</v>
      </c>
      <c r="H77" s="136">
        <f t="shared" ref="H77" si="49">ROUND((E77*G77),2)</f>
        <v>8472.11</v>
      </c>
    </row>
    <row r="78" spans="1:9" s="29" customFormat="1" ht="48">
      <c r="A78" s="135">
        <v>9.8000000000000007</v>
      </c>
      <c r="B78" s="137" t="s">
        <v>84</v>
      </c>
      <c r="C78" s="122" t="s">
        <v>218</v>
      </c>
      <c r="D78" s="135" t="s">
        <v>15</v>
      </c>
      <c r="E78" s="136">
        <v>1</v>
      </c>
      <c r="F78" s="136">
        <v>4865.8100000000004</v>
      </c>
      <c r="G78" s="136">
        <f t="shared" ref="G78" si="50">ROUND(F78+(F78*$H$7),2)</f>
        <v>6361.56</v>
      </c>
      <c r="H78" s="136">
        <f t="shared" ref="H78" si="51">ROUND((E78*G78),2)</f>
        <v>6361.56</v>
      </c>
    </row>
    <row r="79" spans="1:9" s="29" customFormat="1" ht="48">
      <c r="A79" s="146">
        <v>9.1</v>
      </c>
      <c r="B79" s="137" t="s">
        <v>85</v>
      </c>
      <c r="C79" s="122" t="s">
        <v>89</v>
      </c>
      <c r="D79" s="135" t="s">
        <v>15</v>
      </c>
      <c r="E79" s="136">
        <v>1</v>
      </c>
      <c r="F79" s="136">
        <v>5234.34</v>
      </c>
      <c r="G79" s="136">
        <f t="shared" ref="G79" si="52">ROUND(F79+(F79*$H$7),2)</f>
        <v>6843.38</v>
      </c>
      <c r="H79" s="136">
        <f t="shared" ref="H79" si="53">ROUND((E79*G79),2)</f>
        <v>6843.38</v>
      </c>
    </row>
    <row r="80" spans="1:9" s="29" customFormat="1" ht="48">
      <c r="A80" s="135">
        <v>9.11</v>
      </c>
      <c r="B80" s="137" t="s">
        <v>86</v>
      </c>
      <c r="C80" s="122" t="s">
        <v>90</v>
      </c>
      <c r="D80" s="135" t="s">
        <v>15</v>
      </c>
      <c r="E80" s="136">
        <v>1</v>
      </c>
      <c r="F80" s="136">
        <v>2622.02</v>
      </c>
      <c r="G80" s="136">
        <f t="shared" ref="G80" si="54">ROUND(F80+(F80*$H$7),2)</f>
        <v>3428.03</v>
      </c>
      <c r="H80" s="136">
        <f t="shared" ref="H80" si="55">ROUND((E80*G80),2)</f>
        <v>3428.03</v>
      </c>
    </row>
    <row r="81" spans="1:9" s="29" customFormat="1" ht="12">
      <c r="A81" s="139">
        <v>10</v>
      </c>
      <c r="B81" s="140"/>
      <c r="C81" s="139" t="s">
        <v>137</v>
      </c>
      <c r="D81" s="140"/>
      <c r="E81" s="140"/>
      <c r="F81" s="140"/>
      <c r="G81" s="140"/>
      <c r="H81" s="141">
        <f>SUM(H82:H83)</f>
        <v>4655.08</v>
      </c>
    </row>
    <row r="82" spans="1:9" s="29" customFormat="1" ht="48">
      <c r="A82" s="135">
        <v>10.1</v>
      </c>
      <c r="B82" s="138" t="s">
        <v>175</v>
      </c>
      <c r="C82" s="121" t="s">
        <v>176</v>
      </c>
      <c r="D82" s="135" t="s">
        <v>12</v>
      </c>
      <c r="E82" s="136">
        <v>27.15</v>
      </c>
      <c r="F82" s="136">
        <v>101.81</v>
      </c>
      <c r="G82" s="136">
        <f t="shared" ref="G82" si="56">ROUND(F82+(F82*$H$7),2)</f>
        <v>133.11000000000001</v>
      </c>
      <c r="H82" s="136">
        <f t="shared" ref="H82" si="57">ROUND((E82*G82),2)</f>
        <v>3613.94</v>
      </c>
    </row>
    <row r="83" spans="1:9" s="29" customFormat="1" ht="24">
      <c r="A83" s="135">
        <v>10.199999999999999</v>
      </c>
      <c r="B83" s="138" t="s">
        <v>171</v>
      </c>
      <c r="C83" s="122" t="s">
        <v>138</v>
      </c>
      <c r="D83" s="135" t="s">
        <v>15</v>
      </c>
      <c r="E83" s="136">
        <v>2</v>
      </c>
      <c r="F83" s="136">
        <v>398.17</v>
      </c>
      <c r="G83" s="136">
        <f t="shared" ref="G83" si="58">ROUND(F83+(F83*$H$7),2)</f>
        <v>520.57000000000005</v>
      </c>
      <c r="H83" s="136">
        <f t="shared" ref="H83" si="59">ROUND((E83*G83),2)</f>
        <v>1041.1400000000001</v>
      </c>
    </row>
    <row r="84" spans="1:9" s="29" customFormat="1" ht="12" customHeight="1">
      <c r="A84" s="167" t="s">
        <v>18</v>
      </c>
      <c r="B84" s="167"/>
      <c r="C84" s="167"/>
      <c r="D84" s="167"/>
      <c r="E84" s="167"/>
      <c r="F84" s="167"/>
      <c r="G84" s="167"/>
      <c r="H84" s="141">
        <f>H9+H14+H25+H31+H38+H45+H62+H66+H70+H81</f>
        <v>544010.62999999989</v>
      </c>
      <c r="I84" s="30"/>
    </row>
    <row r="85" spans="1:9" s="29" customFormat="1" ht="22.5" customHeight="1">
      <c r="A85" s="96"/>
      <c r="B85" s="104"/>
      <c r="C85" s="104" t="s">
        <v>92</v>
      </c>
      <c r="D85" s="170" t="s">
        <v>100</v>
      </c>
      <c r="E85" s="170"/>
      <c r="F85" s="170"/>
      <c r="G85" s="170"/>
      <c r="H85" s="170"/>
    </row>
    <row r="86" spans="1:9" s="29" customFormat="1" ht="21" customHeight="1">
      <c r="A86" s="96"/>
      <c r="B86" s="97"/>
      <c r="C86" s="98" t="s">
        <v>96</v>
      </c>
      <c r="D86" s="168" t="s">
        <v>96</v>
      </c>
      <c r="E86" s="168"/>
      <c r="F86" s="168"/>
      <c r="G86" s="168"/>
      <c r="H86" s="168"/>
    </row>
    <row r="87" spans="1:9" s="29" customFormat="1" ht="12.75" customHeight="1">
      <c r="A87" s="96"/>
      <c r="B87" s="97"/>
      <c r="C87" s="96" t="s">
        <v>93</v>
      </c>
      <c r="D87" s="169" t="s">
        <v>97</v>
      </c>
      <c r="E87" s="169"/>
      <c r="F87" s="169"/>
      <c r="G87" s="169"/>
      <c r="H87" s="169"/>
    </row>
    <row r="88" spans="1:9" s="29" customFormat="1" ht="12.75" customHeight="1">
      <c r="A88" s="96"/>
      <c r="B88" s="97"/>
      <c r="C88" s="96" t="s">
        <v>94</v>
      </c>
      <c r="D88" s="169" t="s">
        <v>98</v>
      </c>
      <c r="E88" s="169"/>
      <c r="F88" s="169"/>
      <c r="G88" s="169"/>
      <c r="H88" s="169"/>
    </row>
    <row r="89" spans="1:9" s="29" customFormat="1" ht="12.75" customHeight="1">
      <c r="A89" s="96"/>
      <c r="B89" s="97"/>
      <c r="C89" s="96" t="s">
        <v>95</v>
      </c>
      <c r="D89" s="169" t="s">
        <v>99</v>
      </c>
      <c r="E89" s="169"/>
      <c r="F89" s="169"/>
      <c r="G89" s="169"/>
      <c r="H89" s="169"/>
    </row>
    <row r="90" spans="1:9" s="29" customFormat="1" ht="22.5" customHeight="1">
      <c r="A90" s="94"/>
      <c r="B90" s="99"/>
      <c r="C90" s="100"/>
      <c r="D90" s="101"/>
      <c r="E90" s="102"/>
      <c r="F90" s="102"/>
      <c r="G90" s="103">
        <f t="shared" si="14"/>
        <v>0</v>
      </c>
      <c r="H90" s="103">
        <f t="shared" si="15"/>
        <v>0</v>
      </c>
    </row>
    <row r="91" spans="1:9" s="29" customFormat="1" ht="22.5" customHeight="1">
      <c r="A91" s="90"/>
      <c r="B91" s="91"/>
      <c r="C91" s="92"/>
      <c r="D91" s="93"/>
      <c r="E91" s="43"/>
      <c r="F91" s="43"/>
      <c r="G91" s="44">
        <f t="shared" si="14"/>
        <v>0</v>
      </c>
      <c r="H91" s="45">
        <f t="shared" si="15"/>
        <v>0</v>
      </c>
    </row>
    <row r="92" spans="1:9" s="29" customFormat="1" ht="22.5" customHeight="1">
      <c r="A92" s="20"/>
      <c r="B92" s="2"/>
      <c r="C92" s="3"/>
      <c r="D92" s="22"/>
      <c r="E92" s="21"/>
      <c r="F92" s="21"/>
      <c r="G92" s="7">
        <f t="shared" si="14"/>
        <v>0</v>
      </c>
      <c r="H92" s="8">
        <f t="shared" si="15"/>
        <v>0</v>
      </c>
    </row>
    <row r="93" spans="1:9" s="29" customFormat="1" ht="22.5" customHeight="1">
      <c r="A93" s="20"/>
      <c r="B93" s="2"/>
      <c r="C93" s="3"/>
      <c r="D93" s="22"/>
      <c r="E93" s="21"/>
      <c r="F93" s="21"/>
      <c r="G93" s="7">
        <f t="shared" si="14"/>
        <v>0</v>
      </c>
      <c r="H93" s="8">
        <f t="shared" si="15"/>
        <v>0</v>
      </c>
    </row>
    <row r="94" spans="1:9" s="29" customFormat="1" ht="22.5" customHeight="1">
      <c r="A94" s="20"/>
      <c r="B94" s="2"/>
      <c r="C94" s="3"/>
      <c r="D94" s="22"/>
      <c r="E94" s="21"/>
      <c r="F94" s="21"/>
      <c r="G94" s="7">
        <f t="shared" si="14"/>
        <v>0</v>
      </c>
      <c r="H94" s="8">
        <f t="shared" si="15"/>
        <v>0</v>
      </c>
    </row>
    <row r="95" spans="1:9" s="29" customFormat="1" ht="22.5" customHeight="1">
      <c r="A95" s="20"/>
      <c r="B95" s="2"/>
      <c r="C95" s="3"/>
      <c r="D95" s="22"/>
      <c r="E95" s="21"/>
      <c r="F95" s="21"/>
      <c r="G95" s="7">
        <f t="shared" si="14"/>
        <v>0</v>
      </c>
      <c r="H95" s="8">
        <f t="shared" si="15"/>
        <v>0</v>
      </c>
    </row>
    <row r="96" spans="1:9" s="29" customFormat="1" ht="22.5" customHeight="1">
      <c r="A96" s="20"/>
      <c r="B96" s="2"/>
      <c r="C96" s="3"/>
      <c r="D96" s="22"/>
      <c r="E96" s="21"/>
      <c r="F96" s="21"/>
      <c r="G96" s="7">
        <f t="shared" si="14"/>
        <v>0</v>
      </c>
      <c r="H96" s="8">
        <f t="shared" si="15"/>
        <v>0</v>
      </c>
    </row>
    <row r="97" spans="1:8" s="29" customFormat="1" ht="22.5" customHeight="1">
      <c r="A97" s="20"/>
      <c r="B97" s="2"/>
      <c r="C97" s="3"/>
      <c r="D97" s="22"/>
      <c r="E97" s="21"/>
      <c r="F97" s="21"/>
      <c r="G97" s="7">
        <f t="shared" si="14"/>
        <v>0</v>
      </c>
      <c r="H97" s="8">
        <f t="shared" si="15"/>
        <v>0</v>
      </c>
    </row>
    <row r="98" spans="1:8" s="29" customFormat="1" ht="22.5" customHeight="1">
      <c r="A98" s="20"/>
      <c r="B98" s="2"/>
      <c r="C98" s="3"/>
      <c r="D98" s="22"/>
      <c r="E98" s="21"/>
      <c r="F98" s="21"/>
      <c r="G98" s="7">
        <f t="shared" si="14"/>
        <v>0</v>
      </c>
      <c r="H98" s="8">
        <f t="shared" si="15"/>
        <v>0</v>
      </c>
    </row>
    <row r="99" spans="1:8" s="29" customFormat="1" ht="22.5" customHeight="1">
      <c r="A99" s="20"/>
      <c r="B99" s="2"/>
      <c r="C99" s="3"/>
      <c r="D99" s="22"/>
      <c r="E99" s="21"/>
      <c r="F99" s="21"/>
      <c r="G99" s="7">
        <f t="shared" si="14"/>
        <v>0</v>
      </c>
      <c r="H99" s="8">
        <f t="shared" si="15"/>
        <v>0</v>
      </c>
    </row>
    <row r="100" spans="1:8" s="29" customFormat="1" ht="22.5" customHeight="1">
      <c r="A100" s="20"/>
      <c r="B100" s="2"/>
      <c r="C100" s="3"/>
      <c r="D100" s="22"/>
      <c r="E100" s="21"/>
      <c r="F100" s="21"/>
      <c r="G100" s="7">
        <f t="shared" si="14"/>
        <v>0</v>
      </c>
      <c r="H100" s="8">
        <f t="shared" si="15"/>
        <v>0</v>
      </c>
    </row>
    <row r="101" spans="1:8" s="29" customFormat="1" ht="22.5" customHeight="1">
      <c r="A101" s="20"/>
      <c r="B101" s="2"/>
      <c r="C101" s="3"/>
      <c r="D101" s="22"/>
      <c r="E101" s="21"/>
      <c r="F101" s="21"/>
      <c r="G101" s="7">
        <f t="shared" si="14"/>
        <v>0</v>
      </c>
      <c r="H101" s="8">
        <f t="shared" si="15"/>
        <v>0</v>
      </c>
    </row>
    <row r="102" spans="1:8" s="29" customFormat="1" ht="22.5" customHeight="1">
      <c r="A102" s="20"/>
      <c r="B102" s="2"/>
      <c r="C102" s="3"/>
      <c r="D102" s="22"/>
      <c r="E102" s="21"/>
      <c r="F102" s="21"/>
      <c r="G102" s="7">
        <f t="shared" si="14"/>
        <v>0</v>
      </c>
      <c r="H102" s="8">
        <f t="shared" si="15"/>
        <v>0</v>
      </c>
    </row>
    <row r="103" spans="1:8" s="29" customFormat="1" ht="22.5" customHeight="1">
      <c r="A103" s="20"/>
      <c r="B103" s="2"/>
      <c r="C103" s="3"/>
      <c r="D103" s="22"/>
      <c r="E103" s="21"/>
      <c r="F103" s="21"/>
      <c r="G103" s="7">
        <f t="shared" si="14"/>
        <v>0</v>
      </c>
      <c r="H103" s="8">
        <f t="shared" si="15"/>
        <v>0</v>
      </c>
    </row>
    <row r="104" spans="1:8" s="29" customFormat="1" ht="22.5" customHeight="1">
      <c r="A104" s="20"/>
      <c r="B104" s="2"/>
      <c r="C104" s="3"/>
      <c r="D104" s="22"/>
      <c r="E104" s="21"/>
      <c r="F104" s="21"/>
      <c r="G104" s="7">
        <f t="shared" si="14"/>
        <v>0</v>
      </c>
      <c r="H104" s="8">
        <f t="shared" si="15"/>
        <v>0</v>
      </c>
    </row>
    <row r="105" spans="1:8" s="29" customFormat="1" ht="22.5" customHeight="1">
      <c r="A105" s="20"/>
      <c r="B105" s="2"/>
      <c r="C105" s="3"/>
      <c r="D105" s="22"/>
      <c r="E105" s="21"/>
      <c r="F105" s="21"/>
      <c r="G105" s="7">
        <f t="shared" si="14"/>
        <v>0</v>
      </c>
      <c r="H105" s="8">
        <f t="shared" si="15"/>
        <v>0</v>
      </c>
    </row>
    <row r="106" spans="1:8" s="29" customFormat="1" ht="22.5" customHeight="1">
      <c r="A106" s="20"/>
      <c r="B106" s="2"/>
      <c r="C106" s="3"/>
      <c r="D106" s="22"/>
      <c r="E106" s="21"/>
      <c r="F106" s="21"/>
      <c r="G106" s="7">
        <f t="shared" si="14"/>
        <v>0</v>
      </c>
      <c r="H106" s="8">
        <f t="shared" si="15"/>
        <v>0</v>
      </c>
    </row>
    <row r="107" spans="1:8" s="29" customFormat="1" ht="22.5" customHeight="1">
      <c r="A107" s="20"/>
      <c r="B107" s="2"/>
      <c r="C107" s="3"/>
      <c r="D107" s="22"/>
      <c r="E107" s="21"/>
      <c r="F107" s="21"/>
      <c r="G107" s="7">
        <f t="shared" si="14"/>
        <v>0</v>
      </c>
      <c r="H107" s="8">
        <f t="shared" si="15"/>
        <v>0</v>
      </c>
    </row>
    <row r="108" spans="1:8" s="29" customFormat="1" ht="22.5" customHeight="1">
      <c r="A108" s="20"/>
      <c r="B108" s="2"/>
      <c r="C108" s="3"/>
      <c r="D108" s="22"/>
      <c r="E108" s="21"/>
      <c r="F108" s="21"/>
      <c r="G108" s="7">
        <f t="shared" si="14"/>
        <v>0</v>
      </c>
      <c r="H108" s="8">
        <f t="shared" si="15"/>
        <v>0</v>
      </c>
    </row>
    <row r="109" spans="1:8" s="29" customFormat="1" ht="22.5" customHeight="1">
      <c r="A109" s="20"/>
      <c r="B109" s="2"/>
      <c r="C109" s="3"/>
      <c r="D109" s="22"/>
      <c r="E109" s="21"/>
      <c r="F109" s="21"/>
      <c r="G109" s="7">
        <f t="shared" si="14"/>
        <v>0</v>
      </c>
      <c r="H109" s="8">
        <f t="shared" si="15"/>
        <v>0</v>
      </c>
    </row>
    <row r="110" spans="1:8" s="29" customFormat="1" ht="22.5" customHeight="1">
      <c r="A110" s="20"/>
      <c r="B110" s="2"/>
      <c r="C110" s="3"/>
      <c r="D110" s="22"/>
      <c r="E110" s="21"/>
      <c r="F110" s="21"/>
      <c r="G110" s="7">
        <f t="shared" si="14"/>
        <v>0</v>
      </c>
      <c r="H110" s="8">
        <f t="shared" si="15"/>
        <v>0</v>
      </c>
    </row>
    <row r="111" spans="1:8" s="29" customFormat="1" ht="22.5" customHeight="1">
      <c r="A111" s="20"/>
      <c r="B111" s="2"/>
      <c r="C111" s="3"/>
      <c r="D111" s="22"/>
      <c r="E111" s="21"/>
      <c r="F111" s="21"/>
      <c r="G111" s="7">
        <f t="shared" si="14"/>
        <v>0</v>
      </c>
      <c r="H111" s="8">
        <f t="shared" ref="H111:H129" si="60">ROUND((E111*G111),2)</f>
        <v>0</v>
      </c>
    </row>
    <row r="112" spans="1:8" s="29" customFormat="1" ht="22.5" customHeight="1">
      <c r="A112" s="20"/>
      <c r="B112" s="2"/>
      <c r="C112" s="3"/>
      <c r="D112" s="22"/>
      <c r="E112" s="21"/>
      <c r="F112" s="21"/>
      <c r="G112" s="7">
        <f t="shared" si="14"/>
        <v>0</v>
      </c>
      <c r="H112" s="8">
        <f t="shared" si="60"/>
        <v>0</v>
      </c>
    </row>
    <row r="113" spans="1:8" s="29" customFormat="1" ht="22.5" customHeight="1">
      <c r="A113" s="20"/>
      <c r="B113" s="2"/>
      <c r="C113" s="3"/>
      <c r="D113" s="22"/>
      <c r="E113" s="21"/>
      <c r="F113" s="21"/>
      <c r="G113" s="7">
        <f t="shared" si="14"/>
        <v>0</v>
      </c>
      <c r="H113" s="8">
        <f t="shared" si="60"/>
        <v>0</v>
      </c>
    </row>
    <row r="114" spans="1:8" s="29" customFormat="1" ht="22.5" customHeight="1">
      <c r="A114" s="20"/>
      <c r="B114" s="2"/>
      <c r="C114" s="3"/>
      <c r="D114" s="22"/>
      <c r="E114" s="21"/>
      <c r="F114" s="21"/>
      <c r="G114" s="7">
        <f t="shared" si="14"/>
        <v>0</v>
      </c>
      <c r="H114" s="8">
        <f t="shared" si="60"/>
        <v>0</v>
      </c>
    </row>
    <row r="115" spans="1:8" s="29" customFormat="1" ht="22.5" customHeight="1">
      <c r="A115" s="20"/>
      <c r="B115" s="2"/>
      <c r="C115" s="3"/>
      <c r="D115" s="22"/>
      <c r="E115" s="21"/>
      <c r="F115" s="21"/>
      <c r="G115" s="7">
        <f t="shared" si="14"/>
        <v>0</v>
      </c>
      <c r="H115" s="8">
        <f t="shared" si="60"/>
        <v>0</v>
      </c>
    </row>
    <row r="116" spans="1:8" s="29" customFormat="1" ht="22.5" customHeight="1">
      <c r="A116" s="20"/>
      <c r="B116" s="2"/>
      <c r="C116" s="3"/>
      <c r="D116" s="22"/>
      <c r="E116" s="21"/>
      <c r="F116" s="21"/>
      <c r="G116" s="7">
        <f t="shared" si="14"/>
        <v>0</v>
      </c>
      <c r="H116" s="8">
        <f t="shared" si="60"/>
        <v>0</v>
      </c>
    </row>
    <row r="117" spans="1:8" s="29" customFormat="1" ht="22.5" customHeight="1">
      <c r="A117" s="20"/>
      <c r="B117" s="2"/>
      <c r="C117" s="3"/>
      <c r="D117" s="22"/>
      <c r="E117" s="21"/>
      <c r="F117" s="21"/>
      <c r="G117" s="7">
        <f t="shared" si="14"/>
        <v>0</v>
      </c>
      <c r="H117" s="8">
        <f t="shared" si="60"/>
        <v>0</v>
      </c>
    </row>
    <row r="118" spans="1:8" s="29" customFormat="1" ht="22.5" customHeight="1">
      <c r="A118" s="20"/>
      <c r="B118" s="2"/>
      <c r="C118" s="3"/>
      <c r="D118" s="22"/>
      <c r="E118" s="21"/>
      <c r="F118" s="21"/>
      <c r="G118" s="7">
        <f t="shared" si="14"/>
        <v>0</v>
      </c>
      <c r="H118" s="8">
        <f t="shared" si="60"/>
        <v>0</v>
      </c>
    </row>
    <row r="119" spans="1:8" s="29" customFormat="1" ht="22.5" customHeight="1">
      <c r="A119" s="20"/>
      <c r="B119" s="2"/>
      <c r="C119" s="3"/>
      <c r="D119" s="22"/>
      <c r="E119" s="21"/>
      <c r="F119" s="21"/>
      <c r="G119" s="7">
        <f t="shared" si="14"/>
        <v>0</v>
      </c>
      <c r="H119" s="8">
        <f t="shared" si="60"/>
        <v>0</v>
      </c>
    </row>
    <row r="120" spans="1:8" s="29" customFormat="1" ht="22.5" customHeight="1">
      <c r="A120" s="20"/>
      <c r="B120" s="2"/>
      <c r="C120" s="3"/>
      <c r="D120" s="22"/>
      <c r="E120" s="21"/>
      <c r="F120" s="21"/>
      <c r="G120" s="7">
        <f t="shared" si="14"/>
        <v>0</v>
      </c>
      <c r="H120" s="8">
        <f t="shared" si="60"/>
        <v>0</v>
      </c>
    </row>
    <row r="121" spans="1:8" s="29" customFormat="1" ht="22.5" customHeight="1">
      <c r="A121" s="20"/>
      <c r="B121" s="2"/>
      <c r="C121" s="3"/>
      <c r="D121" s="22"/>
      <c r="E121" s="21"/>
      <c r="F121" s="21"/>
      <c r="G121" s="7">
        <f t="shared" si="14"/>
        <v>0</v>
      </c>
      <c r="H121" s="8">
        <f t="shared" si="60"/>
        <v>0</v>
      </c>
    </row>
    <row r="122" spans="1:8" s="29" customFormat="1" ht="22.5" customHeight="1">
      <c r="A122" s="20"/>
      <c r="B122" s="2"/>
      <c r="C122" s="3"/>
      <c r="D122" s="22"/>
      <c r="E122" s="21"/>
      <c r="F122" s="21"/>
      <c r="G122" s="7">
        <f t="shared" ref="G122:G128" si="61">ROUND(F122+(F122*$H$7),2)</f>
        <v>0</v>
      </c>
      <c r="H122" s="8">
        <f t="shared" si="60"/>
        <v>0</v>
      </c>
    </row>
    <row r="123" spans="1:8" s="29" customFormat="1" ht="22.5" customHeight="1">
      <c r="A123" s="20"/>
      <c r="B123" s="2"/>
      <c r="C123" s="3"/>
      <c r="D123" s="22"/>
      <c r="E123" s="21"/>
      <c r="F123" s="21"/>
      <c r="G123" s="7">
        <f t="shared" si="61"/>
        <v>0</v>
      </c>
      <c r="H123" s="8">
        <f t="shared" si="60"/>
        <v>0</v>
      </c>
    </row>
    <row r="124" spans="1:8" s="29" customFormat="1" ht="22.5" customHeight="1">
      <c r="A124" s="20"/>
      <c r="B124" s="2"/>
      <c r="C124" s="3"/>
      <c r="D124" s="22"/>
      <c r="E124" s="21"/>
      <c r="F124" s="21"/>
      <c r="G124" s="7">
        <f t="shared" si="61"/>
        <v>0</v>
      </c>
      <c r="H124" s="8">
        <f t="shared" si="60"/>
        <v>0</v>
      </c>
    </row>
    <row r="125" spans="1:8" s="29" customFormat="1" ht="22.5" customHeight="1">
      <c r="A125" s="20"/>
      <c r="B125" s="2"/>
      <c r="C125" s="3"/>
      <c r="D125" s="22"/>
      <c r="E125" s="21"/>
      <c r="F125" s="21"/>
      <c r="G125" s="7">
        <f t="shared" si="61"/>
        <v>0</v>
      </c>
      <c r="H125" s="8">
        <f t="shared" si="60"/>
        <v>0</v>
      </c>
    </row>
    <row r="126" spans="1:8" s="29" customFormat="1" ht="22.5" customHeight="1">
      <c r="A126" s="20"/>
      <c r="B126" s="2"/>
      <c r="C126" s="3"/>
      <c r="D126" s="22"/>
      <c r="E126" s="21"/>
      <c r="F126" s="21"/>
      <c r="G126" s="7">
        <f t="shared" si="61"/>
        <v>0</v>
      </c>
      <c r="H126" s="8">
        <f t="shared" si="60"/>
        <v>0</v>
      </c>
    </row>
    <row r="127" spans="1:8" s="29" customFormat="1" ht="22.5" customHeight="1">
      <c r="A127" s="20"/>
      <c r="B127" s="2"/>
      <c r="C127" s="3"/>
      <c r="D127" s="22"/>
      <c r="E127" s="21"/>
      <c r="F127" s="21"/>
      <c r="G127" s="7">
        <f t="shared" si="61"/>
        <v>0</v>
      </c>
      <c r="H127" s="8">
        <f t="shared" si="60"/>
        <v>0</v>
      </c>
    </row>
    <row r="128" spans="1:8" s="29" customFormat="1" ht="22.5" customHeight="1">
      <c r="A128" s="20"/>
      <c r="B128" s="2"/>
      <c r="C128" s="3"/>
      <c r="D128" s="23"/>
      <c r="E128" s="21"/>
      <c r="F128" s="21"/>
      <c r="G128" s="7">
        <f t="shared" si="61"/>
        <v>0</v>
      </c>
      <c r="H128" s="8">
        <f t="shared" si="60"/>
        <v>0</v>
      </c>
    </row>
    <row r="129" spans="1:8" s="29" customFormat="1" ht="22.5" customHeight="1" thickBot="1">
      <c r="A129" s="4"/>
      <c r="B129" s="5"/>
      <c r="C129" s="6"/>
      <c r="D129" s="24"/>
      <c r="E129" s="25"/>
      <c r="F129" s="26"/>
      <c r="G129" s="7">
        <f t="shared" ref="G129" si="62">ROUND(F129+(F129*$H$7),2)</f>
        <v>0</v>
      </c>
      <c r="H129" s="8">
        <f t="shared" si="60"/>
        <v>0</v>
      </c>
    </row>
    <row r="130" spans="1:8" ht="18" customHeight="1" thickBot="1">
      <c r="A130" s="156"/>
      <c r="B130" s="157"/>
      <c r="C130" s="157"/>
      <c r="D130" s="157"/>
      <c r="E130" s="157"/>
      <c r="F130" s="157"/>
      <c r="G130" s="158"/>
      <c r="H130" s="12"/>
    </row>
    <row r="131" spans="1:8" ht="14.25" customHeight="1">
      <c r="A131" s="13"/>
      <c r="B131" s="13"/>
      <c r="C131" s="13"/>
      <c r="D131" s="13"/>
      <c r="E131" s="13"/>
      <c r="F131" s="13"/>
      <c r="G131" s="13"/>
      <c r="H131" s="14"/>
    </row>
    <row r="132" spans="1:8" ht="11.25" customHeight="1">
      <c r="A132" s="15"/>
      <c r="B132" s="15"/>
      <c r="C132" s="15"/>
      <c r="D132" s="15"/>
      <c r="E132" s="15"/>
      <c r="F132" s="15"/>
      <c r="G132" s="15"/>
      <c r="H132" s="15"/>
    </row>
    <row r="133" spans="1:8" ht="11.25" customHeight="1">
      <c r="A133" s="15"/>
      <c r="B133" s="166"/>
      <c r="C133" s="166"/>
      <c r="D133" s="15"/>
      <c r="E133" s="166"/>
      <c r="F133" s="166"/>
      <c r="G133" s="17"/>
      <c r="H133" s="15"/>
    </row>
    <row r="134" spans="1:8">
      <c r="A134" s="27"/>
      <c r="B134" s="164"/>
      <c r="C134" s="164"/>
      <c r="D134" s="27"/>
      <c r="E134" s="165"/>
      <c r="F134" s="165"/>
      <c r="G134" s="28"/>
      <c r="H134" s="27"/>
    </row>
    <row r="135" spans="1:8" hidden="1"/>
    <row r="138" spans="1:8" ht="11.25" customHeight="1">
      <c r="A138" s="15"/>
      <c r="B138" s="166"/>
      <c r="C138" s="166"/>
      <c r="D138" s="15"/>
      <c r="E138" s="163"/>
      <c r="F138" s="163"/>
      <c r="G138" s="17"/>
      <c r="H138" s="15"/>
    </row>
    <row r="139" spans="1:8">
      <c r="A139" s="27"/>
      <c r="B139" s="164"/>
      <c r="C139" s="164"/>
      <c r="D139" s="27"/>
      <c r="E139" s="165"/>
      <c r="F139" s="165"/>
      <c r="G139" s="28"/>
      <c r="H139" s="27"/>
    </row>
    <row r="140" spans="1:8" ht="12" customHeight="1"/>
    <row r="141" spans="1:8" ht="11.25" customHeight="1"/>
    <row r="142" spans="1:8" ht="12" customHeight="1"/>
    <row r="143" spans="1:8" ht="14.1" customHeight="1"/>
    <row r="144" spans="1:8" ht="4.5" customHeight="1"/>
  </sheetData>
  <mergeCells count="27">
    <mergeCell ref="C1:H1"/>
    <mergeCell ref="F4:H4"/>
    <mergeCell ref="A3:E3"/>
    <mergeCell ref="E5:H5"/>
    <mergeCell ref="A2:H2"/>
    <mergeCell ref="F3:H3"/>
    <mergeCell ref="A5:D5"/>
    <mergeCell ref="D4:E4"/>
    <mergeCell ref="E138:F138"/>
    <mergeCell ref="B139:C139"/>
    <mergeCell ref="E139:F139"/>
    <mergeCell ref="B138:C138"/>
    <mergeCell ref="A84:G84"/>
    <mergeCell ref="D86:H86"/>
    <mergeCell ref="D87:H87"/>
    <mergeCell ref="D88:H88"/>
    <mergeCell ref="D89:H89"/>
    <mergeCell ref="D85:H85"/>
    <mergeCell ref="B134:C134"/>
    <mergeCell ref="E134:F134"/>
    <mergeCell ref="E133:F133"/>
    <mergeCell ref="B133:C133"/>
    <mergeCell ref="A7:D7"/>
    <mergeCell ref="A6:D6"/>
    <mergeCell ref="A130:G130"/>
    <mergeCell ref="F6:F7"/>
    <mergeCell ref="E6:E7"/>
  </mergeCells>
  <phoneticPr fontId="2" type="noConversion"/>
  <printOptions horizontalCentered="1" verticalCentered="1"/>
  <pageMargins left="0.15748031496062992" right="0.19685039370078741" top="0.15748031496062992" bottom="0.11811023622047245" header="0" footer="0.09"/>
  <pageSetup paperSize="9" scale="77" fitToHeight="0" orientation="landscape" horizontalDpi="4294967295" r:id="rId1"/>
  <headerFooter alignWithMargins="0"/>
  <rowBreaks count="3" manualBreakCount="3">
    <brk id="20" max="7" man="1"/>
    <brk id="44" max="7" man="1"/>
    <brk id="68" max="7" man="1"/>
  </rowBreaks>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0</xdr:col>
                <xdr:colOff>314325</xdr:colOff>
                <xdr:row>0</xdr:row>
                <xdr:rowOff>161925</xdr:rowOff>
              </from>
              <to>
                <xdr:col>1</xdr:col>
                <xdr:colOff>962025</xdr:colOff>
                <xdr:row>0</xdr:row>
                <xdr:rowOff>1609725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51"/>
  <sheetViews>
    <sheetView view="pageBreakPreview" topLeftCell="A78" zoomScale="110" zoomScaleNormal="120" zoomScaleSheetLayoutView="110" workbookViewId="0">
      <selection activeCell="C94" sqref="C94"/>
    </sheetView>
  </sheetViews>
  <sheetFormatPr defaultRowHeight="12.75"/>
  <cols>
    <col min="1" max="1" width="10" style="1" customWidth="1"/>
    <col min="2" max="2" width="16.140625" style="1" customWidth="1"/>
    <col min="3" max="3" width="68.140625" style="1" customWidth="1"/>
    <col min="4" max="4" width="11.28515625" style="1" customWidth="1"/>
    <col min="5" max="5" width="14" style="1" customWidth="1"/>
    <col min="6" max="6" width="13.7109375" style="1" customWidth="1"/>
    <col min="7" max="7" width="14.85546875" style="1" customWidth="1"/>
    <col min="8" max="8" width="14.7109375" style="1" customWidth="1"/>
    <col min="9" max="16384" width="9.140625" style="1"/>
  </cols>
  <sheetData>
    <row r="1" spans="1:8" ht="85.5" customHeight="1">
      <c r="A1" s="212"/>
      <c r="B1" s="212"/>
      <c r="C1" s="214" t="s">
        <v>109</v>
      </c>
      <c r="D1" s="214"/>
      <c r="E1" s="214"/>
      <c r="F1" s="214"/>
      <c r="G1" s="214"/>
      <c r="H1" s="214"/>
    </row>
    <row r="2" spans="1:8" ht="15.75">
      <c r="A2" s="46"/>
      <c r="B2" s="46"/>
      <c r="C2" s="214"/>
      <c r="D2" s="214"/>
      <c r="E2" s="214"/>
      <c r="F2" s="214"/>
      <c r="G2" s="214"/>
      <c r="H2" s="214"/>
    </row>
    <row r="3" spans="1:8" ht="3.75" customHeight="1" thickBot="1">
      <c r="A3" s="213"/>
      <c r="B3" s="213"/>
      <c r="C3" s="213"/>
      <c r="D3" s="213"/>
      <c r="E3" s="213"/>
      <c r="F3" s="213"/>
      <c r="G3" s="213"/>
      <c r="H3" s="213"/>
    </row>
    <row r="4" spans="1:8" ht="20.100000000000001" customHeight="1" thickBot="1">
      <c r="A4" s="181" t="s">
        <v>131</v>
      </c>
      <c r="B4" s="182"/>
      <c r="C4" s="182"/>
      <c r="D4" s="182"/>
      <c r="E4" s="182"/>
      <c r="F4" s="182"/>
      <c r="G4" s="182"/>
      <c r="H4" s="183"/>
    </row>
    <row r="5" spans="1:8" ht="3.75" customHeight="1" thickBot="1">
      <c r="A5" s="9"/>
      <c r="B5" s="9"/>
      <c r="C5" s="9"/>
      <c r="D5" s="9"/>
      <c r="E5" s="9"/>
      <c r="F5" s="9"/>
      <c r="G5" s="9"/>
      <c r="H5" s="9"/>
    </row>
    <row r="6" spans="1:8" ht="20.100000000000001" customHeight="1">
      <c r="A6" s="206" t="s">
        <v>20</v>
      </c>
      <c r="B6" s="207"/>
      <c r="C6" s="207"/>
      <c r="D6" s="207"/>
      <c r="E6" s="208"/>
      <c r="F6" s="209" t="s">
        <v>112</v>
      </c>
      <c r="G6" s="210"/>
      <c r="H6" s="211"/>
    </row>
    <row r="7" spans="1:8" ht="27.75" customHeight="1">
      <c r="A7" s="117" t="str">
        <f>'Planilha Orcamentaria'!A4:D4</f>
        <v>OBRA: CONSTRUÇÃO DE PRAÇA PÚBLCA</v>
      </c>
      <c r="B7" s="118"/>
      <c r="C7" s="118"/>
      <c r="D7" s="204" t="s">
        <v>145</v>
      </c>
      <c r="E7" s="205"/>
      <c r="F7" s="215" t="str">
        <f>'Planilha Orcamentaria'!F4:H4</f>
        <v>DATA: 13/09/2023</v>
      </c>
      <c r="G7" s="216"/>
      <c r="H7" s="217"/>
    </row>
    <row r="8" spans="1:8" ht="20.100000000000001" customHeight="1">
      <c r="A8" s="194" t="str">
        <f>'Planilha Orcamentaria'!A5:D5</f>
        <v>LOCAL: RUA ARY ALVARINO DE ANDRADE, BAIRRO CARREIROS, MIRADOURO-MG</v>
      </c>
      <c r="B8" s="195"/>
      <c r="C8" s="195"/>
      <c r="D8" s="196"/>
      <c r="E8" s="218" t="s">
        <v>11</v>
      </c>
      <c r="F8" s="219"/>
      <c r="G8" s="219"/>
      <c r="H8" s="220"/>
    </row>
    <row r="9" spans="1:8" ht="20.100000000000001" customHeight="1">
      <c r="A9" s="194" t="str">
        <f>'Planilha Orcamentaria'!A6:D6</f>
        <v>REGIÃO/MÊS DE REFERÊNCIA: SICOR-MG LESTE 01/2024 / SINAPI 03/2024 - (DESONERADO)</v>
      </c>
      <c r="B9" s="195"/>
      <c r="C9" s="195"/>
      <c r="D9" s="196"/>
      <c r="E9" s="197" t="s">
        <v>8</v>
      </c>
      <c r="F9" s="199" t="s">
        <v>6</v>
      </c>
      <c r="G9" s="18" t="s">
        <v>110</v>
      </c>
      <c r="H9" s="10" t="s">
        <v>7</v>
      </c>
    </row>
    <row r="10" spans="1:8" ht="20.100000000000001" customHeight="1" thickBot="1">
      <c r="A10" s="201" t="str">
        <f>'Planilha Orcamentaria'!A7:D7</f>
        <v xml:space="preserve">PRAZO DE EXECUÇÃO: 120 dias </v>
      </c>
      <c r="B10" s="202"/>
      <c r="C10" s="202"/>
      <c r="D10" s="203"/>
      <c r="E10" s="198"/>
      <c r="F10" s="200"/>
      <c r="G10" s="11" t="s">
        <v>9</v>
      </c>
      <c r="H10" s="16">
        <v>0.30740000000000001</v>
      </c>
    </row>
    <row r="11" spans="1:8">
      <c r="A11" s="124" t="s">
        <v>0</v>
      </c>
      <c r="B11" s="124" t="s">
        <v>5</v>
      </c>
      <c r="C11" s="124" t="s">
        <v>1</v>
      </c>
      <c r="D11" s="124" t="s">
        <v>3</v>
      </c>
      <c r="E11" s="124" t="s">
        <v>2</v>
      </c>
      <c r="F11" s="225"/>
      <c r="G11" s="225"/>
      <c r="H11" s="225"/>
    </row>
    <row r="12" spans="1:8" s="29" customFormat="1" ht="22.5" customHeight="1">
      <c r="A12" s="148">
        <v>1</v>
      </c>
      <c r="B12" s="191" t="s">
        <v>21</v>
      </c>
      <c r="C12" s="191"/>
      <c r="D12" s="191"/>
      <c r="E12" s="191"/>
      <c r="F12" s="191"/>
      <c r="G12" s="191"/>
      <c r="H12" s="191"/>
    </row>
    <row r="13" spans="1:8" s="29" customFormat="1" ht="45">
      <c r="A13" s="34" t="s">
        <v>13</v>
      </c>
      <c r="B13" s="42" t="s">
        <v>146</v>
      </c>
      <c r="C13" s="33" t="s">
        <v>19</v>
      </c>
      <c r="D13" s="34" t="s">
        <v>12</v>
      </c>
      <c r="E13" s="35">
        <v>4.5</v>
      </c>
      <c r="F13" s="189" t="s">
        <v>49</v>
      </c>
      <c r="G13" s="189"/>
      <c r="H13" s="189"/>
    </row>
    <row r="14" spans="1:8" s="29" customFormat="1" ht="48.75" customHeight="1">
      <c r="A14" s="34" t="s">
        <v>14</v>
      </c>
      <c r="B14" s="32" t="s">
        <v>147</v>
      </c>
      <c r="C14" s="33" t="s">
        <v>64</v>
      </c>
      <c r="D14" s="34" t="s">
        <v>15</v>
      </c>
      <c r="E14" s="35">
        <v>1</v>
      </c>
      <c r="F14" s="189" t="s">
        <v>67</v>
      </c>
      <c r="G14" s="189"/>
      <c r="H14" s="189"/>
    </row>
    <row r="15" spans="1:8" s="29" customFormat="1" ht="45.75" customHeight="1">
      <c r="A15" s="34" t="s">
        <v>22</v>
      </c>
      <c r="B15" s="32" t="s">
        <v>148</v>
      </c>
      <c r="C15" s="33" t="s">
        <v>66</v>
      </c>
      <c r="D15" s="34" t="s">
        <v>15</v>
      </c>
      <c r="E15" s="35">
        <v>1</v>
      </c>
      <c r="F15" s="189" t="s">
        <v>67</v>
      </c>
      <c r="G15" s="189"/>
      <c r="H15" s="189"/>
    </row>
    <row r="16" spans="1:8" s="29" customFormat="1" ht="45">
      <c r="A16" s="34" t="s">
        <v>65</v>
      </c>
      <c r="B16" s="42" t="s">
        <v>149</v>
      </c>
      <c r="C16" s="33" t="s">
        <v>23</v>
      </c>
      <c r="D16" s="34" t="s">
        <v>17</v>
      </c>
      <c r="E16" s="35">
        <v>32.520000000000003</v>
      </c>
      <c r="F16" s="189" t="s">
        <v>50</v>
      </c>
      <c r="G16" s="189"/>
      <c r="H16" s="189"/>
    </row>
    <row r="17" spans="1:9" s="29" customFormat="1" ht="22.5" customHeight="1">
      <c r="A17" s="148">
        <v>2</v>
      </c>
      <c r="B17" s="191" t="s">
        <v>47</v>
      </c>
      <c r="C17" s="191"/>
      <c r="D17" s="191"/>
      <c r="E17" s="191"/>
      <c r="F17" s="191"/>
      <c r="G17" s="191"/>
      <c r="H17" s="191"/>
    </row>
    <row r="18" spans="1:9" s="29" customFormat="1" ht="56.25" customHeight="1">
      <c r="A18" s="37" t="s">
        <v>227</v>
      </c>
      <c r="B18" s="32" t="s">
        <v>150</v>
      </c>
      <c r="C18" s="33" t="s">
        <v>48</v>
      </c>
      <c r="D18" s="37" t="s">
        <v>16</v>
      </c>
      <c r="E18" s="37">
        <v>236.59</v>
      </c>
      <c r="F18" s="189" t="s">
        <v>261</v>
      </c>
      <c r="G18" s="189"/>
      <c r="H18" s="189"/>
    </row>
    <row r="19" spans="1:9" s="29" customFormat="1" ht="22.5">
      <c r="A19" s="37" t="s">
        <v>226</v>
      </c>
      <c r="B19" s="36" t="s">
        <v>209</v>
      </c>
      <c r="C19" s="33" t="s">
        <v>208</v>
      </c>
      <c r="D19" s="34" t="s">
        <v>16</v>
      </c>
      <c r="E19" s="35" t="s">
        <v>219</v>
      </c>
      <c r="F19" s="189" t="s">
        <v>260</v>
      </c>
      <c r="G19" s="189"/>
      <c r="H19" s="189"/>
    </row>
    <row r="20" spans="1:9" s="29" customFormat="1" ht="33.75">
      <c r="A20" s="37" t="s">
        <v>228</v>
      </c>
      <c r="B20" s="34" t="s">
        <v>181</v>
      </c>
      <c r="C20" s="147" t="s">
        <v>198</v>
      </c>
      <c r="D20" s="34" t="s">
        <v>12</v>
      </c>
      <c r="E20" s="35">
        <v>153.72999999999999</v>
      </c>
      <c r="F20" s="189" t="s">
        <v>220</v>
      </c>
      <c r="G20" s="189"/>
      <c r="H20" s="189"/>
    </row>
    <row r="21" spans="1:9" s="29" customFormat="1" ht="22.5" customHeight="1">
      <c r="A21" s="37" t="s">
        <v>229</v>
      </c>
      <c r="B21" s="34" t="s">
        <v>151</v>
      </c>
      <c r="C21" s="33" t="s">
        <v>24</v>
      </c>
      <c r="D21" s="34" t="s">
        <v>16</v>
      </c>
      <c r="E21" s="35">
        <v>18</v>
      </c>
      <c r="F21" s="189" t="s">
        <v>221</v>
      </c>
      <c r="G21" s="189"/>
      <c r="H21" s="189"/>
    </row>
    <row r="22" spans="1:9" s="29" customFormat="1" ht="11.25">
      <c r="A22" s="37" t="s">
        <v>230</v>
      </c>
      <c r="B22" s="34" t="s">
        <v>152</v>
      </c>
      <c r="C22" s="33" t="s">
        <v>25</v>
      </c>
      <c r="D22" s="34" t="s">
        <v>42</v>
      </c>
      <c r="E22" s="35">
        <v>6653.2</v>
      </c>
      <c r="F22" s="189" t="s">
        <v>222</v>
      </c>
      <c r="G22" s="189"/>
      <c r="H22" s="189"/>
    </row>
    <row r="23" spans="1:9" s="29" customFormat="1" ht="22.5" customHeight="1">
      <c r="A23" s="37" t="s">
        <v>231</v>
      </c>
      <c r="B23" s="34" t="s">
        <v>153</v>
      </c>
      <c r="C23" s="33" t="s">
        <v>26</v>
      </c>
      <c r="D23" s="34" t="s">
        <v>16</v>
      </c>
      <c r="E23" s="35">
        <v>153.47</v>
      </c>
      <c r="F23" s="189">
        <v>153.47</v>
      </c>
      <c r="G23" s="189"/>
      <c r="H23" s="189"/>
    </row>
    <row r="24" spans="1:9" s="29" customFormat="1" ht="33.75">
      <c r="A24" s="37" t="s">
        <v>232</v>
      </c>
      <c r="B24" s="36" t="s">
        <v>154</v>
      </c>
      <c r="C24" s="33" t="s">
        <v>27</v>
      </c>
      <c r="D24" s="34" t="s">
        <v>12</v>
      </c>
      <c r="E24" s="35">
        <v>6.6</v>
      </c>
      <c r="F24" s="189" t="s">
        <v>223</v>
      </c>
      <c r="G24" s="189"/>
      <c r="H24" s="189"/>
    </row>
    <row r="25" spans="1:9" s="29" customFormat="1" ht="33.75">
      <c r="A25" s="37" t="s">
        <v>233</v>
      </c>
      <c r="B25" s="34" t="s">
        <v>155</v>
      </c>
      <c r="C25" s="33" t="s">
        <v>43</v>
      </c>
      <c r="D25" s="34" t="s">
        <v>12</v>
      </c>
      <c r="E25" s="35">
        <v>27.32</v>
      </c>
      <c r="F25" s="189" t="s">
        <v>225</v>
      </c>
      <c r="G25" s="189"/>
      <c r="H25" s="189"/>
      <c r="I25" s="30"/>
    </row>
    <row r="26" spans="1:9" s="29" customFormat="1" ht="22.5">
      <c r="A26" s="37" t="s">
        <v>234</v>
      </c>
      <c r="B26" s="34" t="s">
        <v>156</v>
      </c>
      <c r="C26" s="33" t="s">
        <v>44</v>
      </c>
      <c r="D26" s="34" t="s">
        <v>12</v>
      </c>
      <c r="E26" s="35">
        <v>27.32</v>
      </c>
      <c r="F26" s="189" t="s">
        <v>224</v>
      </c>
      <c r="G26" s="189"/>
      <c r="H26" s="189"/>
    </row>
    <row r="27" spans="1:9" s="29" customFormat="1" ht="22.5">
      <c r="A27" s="37" t="s">
        <v>235</v>
      </c>
      <c r="B27" s="34" t="s">
        <v>157</v>
      </c>
      <c r="C27" s="33" t="s">
        <v>29</v>
      </c>
      <c r="D27" s="34" t="s">
        <v>12</v>
      </c>
      <c r="E27" s="35">
        <v>27.32</v>
      </c>
      <c r="F27" s="189" t="s">
        <v>224</v>
      </c>
      <c r="G27" s="189"/>
      <c r="H27" s="189"/>
    </row>
    <row r="28" spans="1:9" s="29" customFormat="1" ht="24.75" customHeight="1">
      <c r="A28" s="148">
        <v>3</v>
      </c>
      <c r="B28" s="191" t="str">
        <f>'Planilha Orcamentaria'!C25</f>
        <v>COMPONENTES DO SISTEMA DE DRENAGEM E ATERRO</v>
      </c>
      <c r="C28" s="191"/>
      <c r="D28" s="191"/>
      <c r="E28" s="191"/>
      <c r="F28" s="191"/>
      <c r="G28" s="191"/>
      <c r="H28" s="191"/>
    </row>
    <row r="29" spans="1:9" s="29" customFormat="1" ht="11.25">
      <c r="A29" s="32" t="s">
        <v>244</v>
      </c>
      <c r="B29" s="34" t="s">
        <v>249</v>
      </c>
      <c r="C29" s="33" t="s">
        <v>242</v>
      </c>
      <c r="D29" s="34" t="s">
        <v>243</v>
      </c>
      <c r="E29" s="35">
        <v>43.36</v>
      </c>
      <c r="F29" s="189" t="s">
        <v>257</v>
      </c>
      <c r="G29" s="189"/>
      <c r="H29" s="189"/>
    </row>
    <row r="30" spans="1:9" s="29" customFormat="1" ht="22.5">
      <c r="A30" s="32" t="s">
        <v>245</v>
      </c>
      <c r="B30" s="34" t="s">
        <v>250</v>
      </c>
      <c r="C30" s="33" t="s">
        <v>251</v>
      </c>
      <c r="D30" s="34" t="s">
        <v>243</v>
      </c>
      <c r="E30" s="35">
        <v>43.36</v>
      </c>
      <c r="F30" s="189" t="s">
        <v>257</v>
      </c>
      <c r="G30" s="189"/>
      <c r="H30" s="189"/>
    </row>
    <row r="31" spans="1:9" s="29" customFormat="1" ht="11.25">
      <c r="A31" s="32" t="s">
        <v>246</v>
      </c>
      <c r="B31" s="36" t="s">
        <v>139</v>
      </c>
      <c r="C31" s="33" t="s">
        <v>28</v>
      </c>
      <c r="D31" s="34" t="s">
        <v>15</v>
      </c>
      <c r="E31" s="35">
        <v>53</v>
      </c>
      <c r="F31" s="221" t="s">
        <v>258</v>
      </c>
      <c r="G31" s="222"/>
      <c r="H31" s="223"/>
    </row>
    <row r="32" spans="1:9" s="29" customFormat="1" ht="22.5">
      <c r="A32" s="32" t="s">
        <v>247</v>
      </c>
      <c r="B32" s="34" t="s">
        <v>253</v>
      </c>
      <c r="C32" s="33" t="s">
        <v>252</v>
      </c>
      <c r="D32" s="34" t="s">
        <v>17</v>
      </c>
      <c r="E32" s="35">
        <v>39.6</v>
      </c>
      <c r="F32" s="221" t="s">
        <v>259</v>
      </c>
      <c r="G32" s="222"/>
      <c r="H32" s="223"/>
    </row>
    <row r="33" spans="1:8" s="29" customFormat="1" ht="33.75" customHeight="1">
      <c r="A33" s="32" t="s">
        <v>248</v>
      </c>
      <c r="B33" s="34" t="s">
        <v>256</v>
      </c>
      <c r="C33" s="33" t="s">
        <v>255</v>
      </c>
      <c r="D33" s="34" t="s">
        <v>243</v>
      </c>
      <c r="E33" s="35">
        <v>71.91</v>
      </c>
      <c r="F33" s="189" t="s">
        <v>264</v>
      </c>
      <c r="G33" s="189"/>
      <c r="H33" s="189"/>
    </row>
    <row r="34" spans="1:8" s="29" customFormat="1" ht="22.5" customHeight="1">
      <c r="A34" s="148">
        <v>4</v>
      </c>
      <c r="B34" s="191" t="s">
        <v>33</v>
      </c>
      <c r="C34" s="191"/>
      <c r="D34" s="191"/>
      <c r="E34" s="191"/>
      <c r="F34" s="191"/>
      <c r="G34" s="191"/>
      <c r="H34" s="191"/>
    </row>
    <row r="35" spans="1:8" s="29" customFormat="1" ht="67.5" customHeight="1">
      <c r="A35" s="37" t="s">
        <v>236</v>
      </c>
      <c r="B35" s="36" t="s">
        <v>51</v>
      </c>
      <c r="C35" s="33" t="s">
        <v>30</v>
      </c>
      <c r="D35" s="34" t="s">
        <v>16</v>
      </c>
      <c r="E35" s="35">
        <v>102.64</v>
      </c>
      <c r="F35" s="221" t="s">
        <v>262</v>
      </c>
      <c r="G35" s="222"/>
      <c r="H35" s="223"/>
    </row>
    <row r="36" spans="1:8" s="29" customFormat="1" ht="69" customHeight="1">
      <c r="A36" s="37" t="s">
        <v>237</v>
      </c>
      <c r="B36" s="34" t="s">
        <v>158</v>
      </c>
      <c r="C36" s="33" t="s">
        <v>52</v>
      </c>
      <c r="D36" s="34" t="s">
        <v>16</v>
      </c>
      <c r="E36" s="35">
        <v>102.64</v>
      </c>
      <c r="F36" s="221" t="s">
        <v>265</v>
      </c>
      <c r="G36" s="222"/>
      <c r="H36" s="223"/>
    </row>
    <row r="37" spans="1:8" s="29" customFormat="1" ht="52.5" customHeight="1">
      <c r="A37" s="37" t="s">
        <v>238</v>
      </c>
      <c r="B37" s="36" t="s">
        <v>172</v>
      </c>
      <c r="C37" s="33" t="s">
        <v>53</v>
      </c>
      <c r="D37" s="34" t="s">
        <v>17</v>
      </c>
      <c r="E37" s="35">
        <v>95.48</v>
      </c>
      <c r="F37" s="193" t="s">
        <v>54</v>
      </c>
      <c r="G37" s="193"/>
      <c r="H37" s="193"/>
    </row>
    <row r="38" spans="1:8" s="29" customFormat="1" ht="61.5" customHeight="1">
      <c r="A38" s="37" t="s">
        <v>239</v>
      </c>
      <c r="B38" s="125" t="s">
        <v>55</v>
      </c>
      <c r="C38" s="33" t="s">
        <v>31</v>
      </c>
      <c r="D38" s="34" t="s">
        <v>12</v>
      </c>
      <c r="E38" s="35">
        <v>137.13999999999999</v>
      </c>
      <c r="F38" s="193" t="s">
        <v>263</v>
      </c>
      <c r="G38" s="193"/>
      <c r="H38" s="193"/>
    </row>
    <row r="39" spans="1:8" s="29" customFormat="1" ht="45" customHeight="1">
      <c r="A39" s="37" t="s">
        <v>240</v>
      </c>
      <c r="B39" s="36" t="s">
        <v>56</v>
      </c>
      <c r="C39" s="33" t="s">
        <v>32</v>
      </c>
      <c r="D39" s="34" t="s">
        <v>17</v>
      </c>
      <c r="E39" s="35">
        <v>95.48</v>
      </c>
      <c r="F39" s="193" t="s">
        <v>54</v>
      </c>
      <c r="G39" s="193"/>
      <c r="H39" s="193"/>
    </row>
    <row r="40" spans="1:8" s="29" customFormat="1" ht="22.5">
      <c r="A40" s="37" t="s">
        <v>241</v>
      </c>
      <c r="B40" s="36" t="s">
        <v>200</v>
      </c>
      <c r="C40" s="33" t="s">
        <v>201</v>
      </c>
      <c r="D40" s="34" t="s">
        <v>12</v>
      </c>
      <c r="E40" s="35">
        <v>134</v>
      </c>
      <c r="F40" s="193" t="s">
        <v>202</v>
      </c>
      <c r="G40" s="193"/>
      <c r="H40" s="193"/>
    </row>
    <row r="41" spans="1:8" s="29" customFormat="1" ht="22.5" customHeight="1">
      <c r="A41" s="148">
        <v>5</v>
      </c>
      <c r="B41" s="191" t="s">
        <v>34</v>
      </c>
      <c r="C41" s="191"/>
      <c r="D41" s="191"/>
      <c r="E41" s="191"/>
      <c r="F41" s="191"/>
      <c r="G41" s="191"/>
      <c r="H41" s="191"/>
    </row>
    <row r="42" spans="1:8" s="29" customFormat="1" ht="22.5" customHeight="1">
      <c r="A42" s="34">
        <v>5.0999999999999996</v>
      </c>
      <c r="B42" s="36" t="s">
        <v>159</v>
      </c>
      <c r="C42" s="33" t="s">
        <v>35</v>
      </c>
      <c r="D42" s="34" t="s">
        <v>12</v>
      </c>
      <c r="E42" s="35">
        <v>58.69</v>
      </c>
      <c r="F42" s="192" t="s">
        <v>134</v>
      </c>
      <c r="G42" s="192"/>
      <c r="H42" s="192"/>
    </row>
    <row r="43" spans="1:8" s="29" customFormat="1" ht="22.5" customHeight="1">
      <c r="A43" s="34">
        <v>5.2</v>
      </c>
      <c r="B43" s="34" t="s">
        <v>160</v>
      </c>
      <c r="C43" s="33" t="s">
        <v>36</v>
      </c>
      <c r="D43" s="34" t="s">
        <v>15</v>
      </c>
      <c r="E43" s="35">
        <v>12</v>
      </c>
      <c r="F43" s="192" t="s">
        <v>129</v>
      </c>
      <c r="G43" s="192"/>
      <c r="H43" s="192"/>
    </row>
    <row r="44" spans="1:8" s="29" customFormat="1" ht="22.5" customHeight="1">
      <c r="A44" s="34">
        <v>5.3</v>
      </c>
      <c r="B44" s="36" t="s">
        <v>161</v>
      </c>
      <c r="C44" s="33" t="s">
        <v>37</v>
      </c>
      <c r="D44" s="34" t="s">
        <v>15</v>
      </c>
      <c r="E44" s="35">
        <v>5</v>
      </c>
      <c r="F44" s="192" t="s">
        <v>130</v>
      </c>
      <c r="G44" s="192"/>
      <c r="H44" s="192"/>
    </row>
    <row r="45" spans="1:8" s="29" customFormat="1" ht="22.5" customHeight="1">
      <c r="A45" s="34">
        <v>5.4</v>
      </c>
      <c r="B45" s="36" t="s">
        <v>162</v>
      </c>
      <c r="C45" s="33" t="s">
        <v>38</v>
      </c>
      <c r="D45" s="34" t="s">
        <v>15</v>
      </c>
      <c r="E45" s="35">
        <v>2</v>
      </c>
      <c r="F45" s="192" t="s">
        <v>128</v>
      </c>
      <c r="G45" s="192"/>
      <c r="H45" s="192"/>
    </row>
    <row r="46" spans="1:8" s="29" customFormat="1" ht="22.5" customHeight="1">
      <c r="A46" s="34">
        <v>5.5</v>
      </c>
      <c r="B46" s="36" t="s">
        <v>163</v>
      </c>
      <c r="C46" s="33" t="s">
        <v>39</v>
      </c>
      <c r="D46" s="34" t="s">
        <v>15</v>
      </c>
      <c r="E46" s="35">
        <v>3</v>
      </c>
      <c r="F46" s="192" t="s">
        <v>108</v>
      </c>
      <c r="G46" s="192"/>
      <c r="H46" s="192"/>
    </row>
    <row r="47" spans="1:8" s="29" customFormat="1" ht="22.5" customHeight="1">
      <c r="A47" s="34">
        <v>5.6</v>
      </c>
      <c r="B47" s="36" t="s">
        <v>164</v>
      </c>
      <c r="C47" s="33" t="s">
        <v>40</v>
      </c>
      <c r="D47" s="34" t="s">
        <v>15</v>
      </c>
      <c r="E47" s="35">
        <v>2</v>
      </c>
      <c r="F47" s="192" t="s">
        <v>128</v>
      </c>
      <c r="G47" s="192"/>
      <c r="H47" s="192"/>
    </row>
    <row r="48" spans="1:8" s="29" customFormat="1" ht="22.5" customHeight="1">
      <c r="A48" s="148">
        <v>6</v>
      </c>
      <c r="B48" s="191" t="s">
        <v>41</v>
      </c>
      <c r="C48" s="191"/>
      <c r="D48" s="191"/>
      <c r="E48" s="191"/>
      <c r="F48" s="191"/>
      <c r="G48" s="191"/>
      <c r="H48" s="191"/>
    </row>
    <row r="49" spans="1:8" s="29" customFormat="1" ht="33.75">
      <c r="A49" s="37">
        <v>6.1</v>
      </c>
      <c r="B49" s="32" t="s">
        <v>70</v>
      </c>
      <c r="C49" s="40" t="s">
        <v>69</v>
      </c>
      <c r="D49" s="37" t="s">
        <v>15</v>
      </c>
      <c r="E49" s="38">
        <v>1</v>
      </c>
      <c r="F49" s="192" t="s">
        <v>67</v>
      </c>
      <c r="G49" s="192"/>
      <c r="H49" s="192"/>
    </row>
    <row r="50" spans="1:8" s="29" customFormat="1" ht="22.5">
      <c r="A50" s="37">
        <v>6.2</v>
      </c>
      <c r="B50" s="32" t="s">
        <v>73</v>
      </c>
      <c r="C50" s="33" t="s">
        <v>72</v>
      </c>
      <c r="D50" s="39" t="s">
        <v>15</v>
      </c>
      <c r="E50" s="35">
        <v>1</v>
      </c>
      <c r="F50" s="192" t="s">
        <v>67</v>
      </c>
      <c r="G50" s="192"/>
      <c r="H50" s="192"/>
    </row>
    <row r="51" spans="1:8" s="31" customFormat="1" ht="30.75" customHeight="1">
      <c r="A51" s="37">
        <v>6.3</v>
      </c>
      <c r="B51" s="32" t="s">
        <v>173</v>
      </c>
      <c r="C51" s="33" t="s">
        <v>174</v>
      </c>
      <c r="D51" s="39" t="s">
        <v>15</v>
      </c>
      <c r="E51" s="35">
        <v>4</v>
      </c>
      <c r="F51" s="192" t="s">
        <v>140</v>
      </c>
      <c r="G51" s="192"/>
      <c r="H51" s="192"/>
    </row>
    <row r="52" spans="1:8" s="29" customFormat="1" ht="22.5" customHeight="1">
      <c r="A52" s="37">
        <v>6.4</v>
      </c>
      <c r="B52" s="34" t="s">
        <v>57</v>
      </c>
      <c r="C52" s="33" t="s">
        <v>63</v>
      </c>
      <c r="D52" s="34" t="s">
        <v>15</v>
      </c>
      <c r="E52" s="35">
        <v>32</v>
      </c>
      <c r="F52" s="192" t="s">
        <v>105</v>
      </c>
      <c r="G52" s="192"/>
      <c r="H52" s="192"/>
    </row>
    <row r="53" spans="1:8" s="29" customFormat="1" ht="22.5" customHeight="1">
      <c r="A53" s="37">
        <v>6.5</v>
      </c>
      <c r="B53" s="34" t="s">
        <v>58</v>
      </c>
      <c r="C53" s="33" t="s">
        <v>59</v>
      </c>
      <c r="D53" s="34" t="s">
        <v>15</v>
      </c>
      <c r="E53" s="35">
        <v>16</v>
      </c>
      <c r="F53" s="192" t="s">
        <v>141</v>
      </c>
      <c r="G53" s="192"/>
      <c r="H53" s="192"/>
    </row>
    <row r="54" spans="1:8" s="29" customFormat="1" ht="22.5" customHeight="1">
      <c r="A54" s="37">
        <v>6.6</v>
      </c>
      <c r="B54" s="34" t="s">
        <v>60</v>
      </c>
      <c r="C54" s="33" t="s">
        <v>61</v>
      </c>
      <c r="D54" s="39" t="s">
        <v>15</v>
      </c>
      <c r="E54" s="35">
        <v>10</v>
      </c>
      <c r="F54" s="192" t="s">
        <v>106</v>
      </c>
      <c r="G54" s="192"/>
      <c r="H54" s="192"/>
    </row>
    <row r="55" spans="1:8" s="29" customFormat="1" ht="45">
      <c r="A55" s="37">
        <v>6.7</v>
      </c>
      <c r="B55" s="32" t="s">
        <v>165</v>
      </c>
      <c r="C55" s="33" t="s">
        <v>71</v>
      </c>
      <c r="D55" s="39" t="s">
        <v>15</v>
      </c>
      <c r="E55" s="35">
        <v>1</v>
      </c>
      <c r="F55" s="192" t="s">
        <v>67</v>
      </c>
      <c r="G55" s="192"/>
      <c r="H55" s="192"/>
    </row>
    <row r="56" spans="1:8" s="29" customFormat="1" ht="33.75">
      <c r="A56" s="37">
        <v>6.8</v>
      </c>
      <c r="B56" s="32" t="s">
        <v>166</v>
      </c>
      <c r="C56" s="33" t="s">
        <v>68</v>
      </c>
      <c r="D56" s="39" t="s">
        <v>15</v>
      </c>
      <c r="E56" s="35">
        <v>1</v>
      </c>
      <c r="F56" s="192" t="s">
        <v>67</v>
      </c>
      <c r="G56" s="192"/>
      <c r="H56" s="192"/>
    </row>
    <row r="57" spans="1:8" s="29" customFormat="1" ht="11.25">
      <c r="A57" s="37">
        <v>6.9</v>
      </c>
      <c r="B57" s="32" t="s">
        <v>183</v>
      </c>
      <c r="C57" s="33" t="s">
        <v>182</v>
      </c>
      <c r="D57" s="39" t="s">
        <v>15</v>
      </c>
      <c r="E57" s="35">
        <v>16</v>
      </c>
      <c r="F57" s="192" t="s">
        <v>141</v>
      </c>
      <c r="G57" s="192"/>
      <c r="H57" s="192"/>
    </row>
    <row r="58" spans="1:8" s="29" customFormat="1" ht="45">
      <c r="A58" s="38">
        <v>6.1</v>
      </c>
      <c r="B58" s="32" t="s">
        <v>185</v>
      </c>
      <c r="C58" s="33" t="s">
        <v>184</v>
      </c>
      <c r="D58" s="39" t="s">
        <v>15</v>
      </c>
      <c r="E58" s="35">
        <v>3</v>
      </c>
      <c r="F58" s="192" t="s">
        <v>108</v>
      </c>
      <c r="G58" s="192"/>
      <c r="H58" s="192"/>
    </row>
    <row r="59" spans="1:8" s="29" customFormat="1" ht="42.75" customHeight="1">
      <c r="A59" s="37">
        <v>6.11</v>
      </c>
      <c r="B59" s="32" t="s">
        <v>187</v>
      </c>
      <c r="C59" s="33" t="s">
        <v>186</v>
      </c>
      <c r="D59" s="39" t="s">
        <v>17</v>
      </c>
      <c r="E59" s="35">
        <v>265.88</v>
      </c>
      <c r="F59" s="193" t="s">
        <v>203</v>
      </c>
      <c r="G59" s="193"/>
      <c r="H59" s="193"/>
    </row>
    <row r="60" spans="1:8" s="29" customFormat="1" ht="22.5">
      <c r="A60" s="37">
        <v>6.12</v>
      </c>
      <c r="B60" s="32" t="s">
        <v>189</v>
      </c>
      <c r="C60" s="33" t="s">
        <v>188</v>
      </c>
      <c r="D60" s="39" t="s">
        <v>17</v>
      </c>
      <c r="E60" s="35">
        <v>477.22</v>
      </c>
      <c r="F60" s="193" t="s">
        <v>204</v>
      </c>
      <c r="G60" s="193"/>
      <c r="H60" s="193"/>
    </row>
    <row r="61" spans="1:8" s="29" customFormat="1" ht="36" customHeight="1">
      <c r="A61" s="37">
        <v>6.13</v>
      </c>
      <c r="B61" s="32" t="s">
        <v>191</v>
      </c>
      <c r="C61" s="33" t="s">
        <v>190</v>
      </c>
      <c r="D61" s="39" t="s">
        <v>17</v>
      </c>
      <c r="E61" s="35">
        <v>265.88</v>
      </c>
      <c r="F61" s="193" t="s">
        <v>203</v>
      </c>
      <c r="G61" s="193"/>
      <c r="H61" s="193"/>
    </row>
    <row r="62" spans="1:8" s="29" customFormat="1" ht="22.5">
      <c r="A62" s="37">
        <v>6.14</v>
      </c>
      <c r="B62" s="32" t="s">
        <v>193</v>
      </c>
      <c r="C62" s="33" t="s">
        <v>192</v>
      </c>
      <c r="D62" s="39" t="s">
        <v>17</v>
      </c>
      <c r="E62" s="35">
        <v>49.72</v>
      </c>
      <c r="F62" s="193" t="s">
        <v>205</v>
      </c>
      <c r="G62" s="193"/>
      <c r="H62" s="193"/>
    </row>
    <row r="63" spans="1:8" s="29" customFormat="1" ht="22.5">
      <c r="A63" s="37">
        <v>6.15</v>
      </c>
      <c r="B63" s="32" t="s">
        <v>195</v>
      </c>
      <c r="C63" s="33" t="s">
        <v>194</v>
      </c>
      <c r="D63" s="39" t="s">
        <v>17</v>
      </c>
      <c r="E63" s="35">
        <v>34.29</v>
      </c>
      <c r="F63" s="193" t="s">
        <v>206</v>
      </c>
      <c r="G63" s="193"/>
      <c r="H63" s="193"/>
    </row>
    <row r="64" spans="1:8" s="29" customFormat="1" ht="22.5">
      <c r="A64" s="37">
        <v>6.16</v>
      </c>
      <c r="B64" s="32" t="s">
        <v>197</v>
      </c>
      <c r="C64" s="33" t="s">
        <v>196</v>
      </c>
      <c r="D64" s="39" t="s">
        <v>15</v>
      </c>
      <c r="E64" s="35">
        <v>1</v>
      </c>
      <c r="F64" s="192" t="s">
        <v>67</v>
      </c>
      <c r="G64" s="192"/>
      <c r="H64" s="192"/>
    </row>
    <row r="65" spans="1:8" s="29" customFormat="1" ht="22.5" customHeight="1">
      <c r="A65" s="148">
        <v>7</v>
      </c>
      <c r="B65" s="191" t="s">
        <v>78</v>
      </c>
      <c r="C65" s="191"/>
      <c r="D65" s="191"/>
      <c r="E65" s="191"/>
      <c r="F65" s="191"/>
      <c r="G65" s="191"/>
      <c r="H65" s="191"/>
    </row>
    <row r="66" spans="1:8" s="29" customFormat="1" ht="33.75">
      <c r="A66" s="34">
        <v>7.1</v>
      </c>
      <c r="B66" s="42" t="s">
        <v>167</v>
      </c>
      <c r="C66" s="33" t="s">
        <v>79</v>
      </c>
      <c r="D66" s="34" t="s">
        <v>15</v>
      </c>
      <c r="E66" s="35">
        <v>1</v>
      </c>
      <c r="F66" s="189" t="s">
        <v>67</v>
      </c>
      <c r="G66" s="189"/>
      <c r="H66" s="189"/>
    </row>
    <row r="67" spans="1:8" s="29" customFormat="1" ht="22.5">
      <c r="A67" s="34">
        <v>7.2</v>
      </c>
      <c r="B67" s="42" t="s">
        <v>168</v>
      </c>
      <c r="C67" s="33" t="s">
        <v>143</v>
      </c>
      <c r="D67" s="34" t="s">
        <v>17</v>
      </c>
      <c r="E67" s="35">
        <v>31.35</v>
      </c>
      <c r="F67" s="189" t="s">
        <v>107</v>
      </c>
      <c r="G67" s="189"/>
      <c r="H67" s="189"/>
    </row>
    <row r="68" spans="1:8" s="29" customFormat="1" ht="22.5" customHeight="1">
      <c r="A68" s="34">
        <v>7.3</v>
      </c>
      <c r="B68" s="42" t="s">
        <v>169</v>
      </c>
      <c r="C68" s="33" t="s">
        <v>144</v>
      </c>
      <c r="D68" s="34" t="s">
        <v>15</v>
      </c>
      <c r="E68" s="35">
        <v>3</v>
      </c>
      <c r="F68" s="189" t="s">
        <v>108</v>
      </c>
      <c r="G68" s="189"/>
      <c r="H68" s="189"/>
    </row>
    <row r="69" spans="1:8" s="29" customFormat="1" ht="22.5" customHeight="1">
      <c r="A69" s="148">
        <v>8</v>
      </c>
      <c r="B69" s="191" t="s">
        <v>45</v>
      </c>
      <c r="C69" s="191"/>
      <c r="D69" s="191"/>
      <c r="E69" s="191"/>
      <c r="F69" s="191"/>
      <c r="G69" s="191"/>
      <c r="H69" s="191"/>
    </row>
    <row r="70" spans="1:8" s="29" customFormat="1" ht="45">
      <c r="A70" s="34">
        <v>8.1</v>
      </c>
      <c r="B70" s="42" t="s">
        <v>170</v>
      </c>
      <c r="C70" s="33" t="s">
        <v>46</v>
      </c>
      <c r="D70" s="34" t="s">
        <v>15</v>
      </c>
      <c r="E70" s="35">
        <v>19</v>
      </c>
      <c r="F70" s="189" t="s">
        <v>178</v>
      </c>
      <c r="G70" s="189"/>
      <c r="H70" s="189"/>
    </row>
    <row r="71" spans="1:8" s="29" customFormat="1" ht="33.75">
      <c r="A71" s="34">
        <v>8.1999999999999993</v>
      </c>
      <c r="B71" s="42" t="s">
        <v>77</v>
      </c>
      <c r="C71" s="33" t="s">
        <v>76</v>
      </c>
      <c r="D71" s="34" t="s">
        <v>17</v>
      </c>
      <c r="E71" s="35">
        <v>2</v>
      </c>
      <c r="F71" s="189" t="s">
        <v>128</v>
      </c>
      <c r="G71" s="189"/>
      <c r="H71" s="189"/>
    </row>
    <row r="72" spans="1:8" s="29" customFormat="1" ht="45">
      <c r="A72" s="34">
        <v>8.3000000000000007</v>
      </c>
      <c r="B72" s="42" t="s">
        <v>75</v>
      </c>
      <c r="C72" s="33" t="s">
        <v>74</v>
      </c>
      <c r="D72" s="34" t="s">
        <v>17</v>
      </c>
      <c r="E72" s="35">
        <v>52.45</v>
      </c>
      <c r="F72" s="189" t="s">
        <v>136</v>
      </c>
      <c r="G72" s="189"/>
      <c r="H72" s="189"/>
    </row>
    <row r="73" spans="1:8" s="29" customFormat="1" ht="22.5" customHeight="1">
      <c r="A73" s="148">
        <v>9</v>
      </c>
      <c r="B73" s="191" t="s">
        <v>135</v>
      </c>
      <c r="C73" s="191"/>
      <c r="D73" s="191"/>
      <c r="E73" s="191"/>
      <c r="F73" s="191"/>
      <c r="G73" s="191"/>
      <c r="H73" s="191"/>
    </row>
    <row r="74" spans="1:8" s="29" customFormat="1" ht="45">
      <c r="A74" s="34">
        <v>9.1</v>
      </c>
      <c r="B74" s="42" t="s">
        <v>211</v>
      </c>
      <c r="C74" s="33" t="s">
        <v>210</v>
      </c>
      <c r="D74" s="34" t="s">
        <v>15</v>
      </c>
      <c r="E74" s="35">
        <v>1</v>
      </c>
      <c r="F74" s="189" t="s">
        <v>67</v>
      </c>
      <c r="G74" s="189"/>
      <c r="H74" s="189"/>
    </row>
    <row r="75" spans="1:8" s="29" customFormat="1" ht="45">
      <c r="A75" s="34">
        <v>9.1999999999999993</v>
      </c>
      <c r="B75" s="42" t="s">
        <v>213</v>
      </c>
      <c r="C75" s="33" t="s">
        <v>212</v>
      </c>
      <c r="D75" s="34" t="s">
        <v>15</v>
      </c>
      <c r="E75" s="35">
        <v>1</v>
      </c>
      <c r="F75" s="189" t="s">
        <v>67</v>
      </c>
      <c r="G75" s="189"/>
      <c r="H75" s="189"/>
    </row>
    <row r="76" spans="1:8" s="29" customFormat="1" ht="45">
      <c r="A76" s="34">
        <v>9.3000000000000007</v>
      </c>
      <c r="B76" s="42" t="s">
        <v>215</v>
      </c>
      <c r="C76" s="33" t="s">
        <v>214</v>
      </c>
      <c r="D76" s="34" t="s">
        <v>15</v>
      </c>
      <c r="E76" s="35">
        <v>1</v>
      </c>
      <c r="F76" s="189" t="s">
        <v>67</v>
      </c>
      <c r="G76" s="189"/>
      <c r="H76" s="189"/>
    </row>
    <row r="77" spans="1:8" s="29" customFormat="1" ht="45">
      <c r="A77" s="34">
        <v>9.4</v>
      </c>
      <c r="B77" s="42" t="s">
        <v>217</v>
      </c>
      <c r="C77" s="33" t="s">
        <v>216</v>
      </c>
      <c r="D77" s="34" t="s">
        <v>15</v>
      </c>
      <c r="E77" s="35">
        <v>1</v>
      </c>
      <c r="F77" s="189" t="s">
        <v>67</v>
      </c>
      <c r="G77" s="189"/>
      <c r="H77" s="189"/>
    </row>
    <row r="78" spans="1:8" s="29" customFormat="1" ht="33.75">
      <c r="A78" s="34">
        <v>9.5</v>
      </c>
      <c r="B78" s="42" t="s">
        <v>81</v>
      </c>
      <c r="C78" s="33" t="s">
        <v>80</v>
      </c>
      <c r="D78" s="34" t="s">
        <v>15</v>
      </c>
      <c r="E78" s="35">
        <v>1</v>
      </c>
      <c r="F78" s="189" t="s">
        <v>67</v>
      </c>
      <c r="G78" s="189"/>
      <c r="H78" s="189"/>
    </row>
    <row r="79" spans="1:8" s="29" customFormat="1" ht="33.75">
      <c r="A79" s="34">
        <v>9.6</v>
      </c>
      <c r="B79" s="42" t="s">
        <v>82</v>
      </c>
      <c r="C79" s="33" t="s">
        <v>87</v>
      </c>
      <c r="D79" s="34" t="s">
        <v>15</v>
      </c>
      <c r="E79" s="35">
        <v>1</v>
      </c>
      <c r="F79" s="189" t="s">
        <v>67</v>
      </c>
      <c r="G79" s="189"/>
      <c r="H79" s="189"/>
    </row>
    <row r="80" spans="1:8" s="29" customFormat="1" ht="33.75">
      <c r="A80" s="34">
        <v>9.6999999999999993</v>
      </c>
      <c r="B80" s="42" t="s">
        <v>83</v>
      </c>
      <c r="C80" s="33" t="s">
        <v>88</v>
      </c>
      <c r="D80" s="34" t="s">
        <v>15</v>
      </c>
      <c r="E80" s="35">
        <v>1</v>
      </c>
      <c r="F80" s="189" t="s">
        <v>67</v>
      </c>
      <c r="G80" s="189"/>
      <c r="H80" s="189"/>
    </row>
    <row r="81" spans="1:8" s="29" customFormat="1" ht="33.75">
      <c r="A81" s="34">
        <v>9.8000000000000007</v>
      </c>
      <c r="B81" s="42" t="s">
        <v>84</v>
      </c>
      <c r="C81" s="33" t="s">
        <v>218</v>
      </c>
      <c r="D81" s="34" t="s">
        <v>15</v>
      </c>
      <c r="E81" s="35">
        <v>1</v>
      </c>
      <c r="F81" s="189" t="s">
        <v>67</v>
      </c>
      <c r="G81" s="189"/>
      <c r="H81" s="189"/>
    </row>
    <row r="82" spans="1:8" s="29" customFormat="1" ht="33.75">
      <c r="A82" s="126">
        <v>9.1</v>
      </c>
      <c r="B82" s="42" t="s">
        <v>85</v>
      </c>
      <c r="C82" s="33" t="s">
        <v>89</v>
      </c>
      <c r="D82" s="34" t="s">
        <v>15</v>
      </c>
      <c r="E82" s="35">
        <v>1</v>
      </c>
      <c r="F82" s="189" t="s">
        <v>67</v>
      </c>
      <c r="G82" s="189"/>
      <c r="H82" s="189"/>
    </row>
    <row r="83" spans="1:8" s="29" customFormat="1" ht="33.75">
      <c r="A83" s="34">
        <v>9.11</v>
      </c>
      <c r="B83" s="42" t="s">
        <v>86</v>
      </c>
      <c r="C83" s="33" t="s">
        <v>90</v>
      </c>
      <c r="D83" s="34" t="s">
        <v>15</v>
      </c>
      <c r="E83" s="35">
        <v>1</v>
      </c>
      <c r="F83" s="189" t="s">
        <v>67</v>
      </c>
      <c r="G83" s="189"/>
      <c r="H83" s="189"/>
    </row>
    <row r="84" spans="1:8" s="29" customFormat="1" ht="11.25">
      <c r="A84" s="148">
        <v>10</v>
      </c>
      <c r="B84" s="65"/>
      <c r="C84" s="148" t="s">
        <v>137</v>
      </c>
      <c r="D84" s="65"/>
      <c r="E84" s="65"/>
      <c r="F84" s="190"/>
      <c r="G84" s="190"/>
      <c r="H84" s="190"/>
    </row>
    <row r="85" spans="1:8" s="29" customFormat="1" ht="33.75">
      <c r="A85" s="34">
        <v>10.1</v>
      </c>
      <c r="B85" s="32" t="s">
        <v>175</v>
      </c>
      <c r="C85" s="33" t="s">
        <v>176</v>
      </c>
      <c r="D85" s="34" t="s">
        <v>12</v>
      </c>
      <c r="E85" s="35">
        <v>27.15</v>
      </c>
      <c r="F85" s="189" t="s">
        <v>177</v>
      </c>
      <c r="G85" s="189"/>
      <c r="H85" s="189"/>
    </row>
    <row r="86" spans="1:8" s="29" customFormat="1" ht="22.5">
      <c r="A86" s="34">
        <v>10.199999999999999</v>
      </c>
      <c r="B86" s="32" t="s">
        <v>171</v>
      </c>
      <c r="C86" s="33" t="s">
        <v>138</v>
      </c>
      <c r="D86" s="34" t="s">
        <v>15</v>
      </c>
      <c r="E86" s="35">
        <v>2</v>
      </c>
      <c r="F86" s="189" t="s">
        <v>128</v>
      </c>
      <c r="G86" s="189"/>
      <c r="H86" s="189"/>
    </row>
    <row r="87" spans="1:8" s="29" customFormat="1" ht="37.5" customHeight="1">
      <c r="A87" s="94"/>
      <c r="B87" s="95"/>
      <c r="C87" s="95" t="s">
        <v>92</v>
      </c>
      <c r="D87" s="224" t="s">
        <v>100</v>
      </c>
      <c r="E87" s="224"/>
      <c r="F87" s="224"/>
      <c r="G87" s="224"/>
      <c r="H87" s="224"/>
    </row>
    <row r="88" spans="1:8" s="29" customFormat="1" ht="24" customHeight="1">
      <c r="A88" s="96"/>
      <c r="B88" s="97"/>
      <c r="C88" s="98" t="s">
        <v>96</v>
      </c>
      <c r="D88" s="168" t="s">
        <v>96</v>
      </c>
      <c r="E88" s="168"/>
      <c r="F88" s="168"/>
      <c r="G88" s="168"/>
      <c r="H88" s="168"/>
    </row>
    <row r="89" spans="1:8" s="29" customFormat="1" ht="12.75" customHeight="1">
      <c r="A89" s="96"/>
      <c r="B89" s="97"/>
      <c r="C89" s="96" t="s">
        <v>93</v>
      </c>
      <c r="D89" s="169" t="s">
        <v>97</v>
      </c>
      <c r="E89" s="169"/>
      <c r="F89" s="169"/>
      <c r="G89" s="169"/>
      <c r="H89" s="169"/>
    </row>
    <row r="90" spans="1:8" s="29" customFormat="1" ht="12.75" customHeight="1">
      <c r="A90" s="96"/>
      <c r="B90" s="97"/>
      <c r="C90" s="96" t="s">
        <v>94</v>
      </c>
      <c r="D90" s="169" t="s">
        <v>98</v>
      </c>
      <c r="E90" s="169"/>
      <c r="F90" s="169"/>
      <c r="G90" s="169"/>
      <c r="H90" s="169"/>
    </row>
    <row r="91" spans="1:8" s="29" customFormat="1" ht="12" customHeight="1">
      <c r="A91" s="96"/>
      <c r="B91" s="97"/>
      <c r="C91" s="96" t="s">
        <v>95</v>
      </c>
      <c r="D91" s="169" t="s">
        <v>99</v>
      </c>
      <c r="E91" s="169"/>
      <c r="F91" s="169"/>
      <c r="G91" s="169"/>
      <c r="H91" s="169"/>
    </row>
    <row r="92" spans="1:8" s="29" customFormat="1" ht="22.5" customHeight="1">
      <c r="A92" s="94"/>
      <c r="B92" s="99"/>
      <c r="C92" s="100"/>
      <c r="D92" s="101"/>
      <c r="E92" s="102"/>
      <c r="F92" s="102"/>
      <c r="G92" s="103"/>
      <c r="H92" s="103"/>
    </row>
    <row r="93" spans="1:8" s="29" customFormat="1" ht="22.5" customHeight="1">
      <c r="A93" s="94"/>
      <c r="B93" s="99"/>
      <c r="C93" s="100"/>
      <c r="D93" s="101"/>
      <c r="E93" s="102"/>
      <c r="F93" s="102"/>
      <c r="G93" s="103"/>
      <c r="H93" s="103"/>
    </row>
    <row r="94" spans="1:8" s="29" customFormat="1" ht="22.5" customHeight="1">
      <c r="A94" s="94"/>
      <c r="B94" s="99"/>
      <c r="C94" s="100"/>
      <c r="D94" s="101"/>
      <c r="E94" s="102"/>
      <c r="F94" s="102"/>
      <c r="G94" s="103"/>
      <c r="H94" s="103"/>
    </row>
    <row r="95" spans="1:8" s="29" customFormat="1" ht="22.5" customHeight="1">
      <c r="A95" s="90"/>
      <c r="B95" s="91"/>
      <c r="C95" s="92"/>
      <c r="D95" s="93"/>
      <c r="E95" s="43"/>
      <c r="F95" s="43"/>
      <c r="G95" s="44"/>
      <c r="H95" s="45"/>
    </row>
    <row r="96" spans="1:8" s="29" customFormat="1" ht="22.5" customHeight="1">
      <c r="A96" s="20"/>
      <c r="B96" s="2"/>
      <c r="C96" s="3"/>
      <c r="D96" s="22"/>
      <c r="E96" s="21"/>
      <c r="F96" s="21"/>
      <c r="G96" s="7"/>
      <c r="H96" s="8"/>
    </row>
    <row r="97" spans="1:8" s="29" customFormat="1" ht="22.5" customHeight="1">
      <c r="A97" s="20"/>
      <c r="B97" s="2"/>
      <c r="C97" s="3"/>
      <c r="D97" s="22"/>
      <c r="E97" s="21"/>
      <c r="F97" s="21"/>
      <c r="G97" s="7"/>
      <c r="H97" s="8"/>
    </row>
    <row r="98" spans="1:8" s="29" customFormat="1" ht="22.5" customHeight="1">
      <c r="A98" s="20"/>
      <c r="B98" s="2"/>
      <c r="C98" s="3"/>
      <c r="D98" s="22"/>
      <c r="E98" s="21"/>
      <c r="F98" s="21"/>
      <c r="G98" s="7"/>
      <c r="H98" s="8"/>
    </row>
    <row r="99" spans="1:8" s="29" customFormat="1" ht="22.5" customHeight="1">
      <c r="A99" s="20"/>
      <c r="B99" s="2"/>
      <c r="C99" s="3"/>
      <c r="D99" s="22"/>
      <c r="E99" s="21"/>
      <c r="F99" s="21"/>
      <c r="G99" s="7"/>
      <c r="H99" s="8"/>
    </row>
    <row r="100" spans="1:8" s="29" customFormat="1" ht="22.5" customHeight="1">
      <c r="A100" s="20"/>
      <c r="B100" s="2"/>
      <c r="C100" s="3"/>
      <c r="D100" s="22"/>
      <c r="E100" s="21"/>
      <c r="F100" s="21"/>
      <c r="G100" s="7"/>
      <c r="H100" s="8"/>
    </row>
    <row r="101" spans="1:8" s="29" customFormat="1" ht="22.5" customHeight="1">
      <c r="A101" s="20"/>
      <c r="B101" s="2"/>
      <c r="C101" s="3"/>
      <c r="D101" s="22"/>
      <c r="E101" s="21"/>
      <c r="F101" s="21"/>
      <c r="G101" s="7"/>
      <c r="H101" s="8"/>
    </row>
    <row r="102" spans="1:8" s="29" customFormat="1" ht="22.5" customHeight="1">
      <c r="A102" s="20"/>
      <c r="B102" s="2"/>
      <c r="C102" s="3"/>
      <c r="D102" s="22"/>
      <c r="E102" s="21"/>
      <c r="F102" s="21"/>
      <c r="G102" s="7"/>
      <c r="H102" s="8"/>
    </row>
    <row r="103" spans="1:8" s="29" customFormat="1" ht="22.5" customHeight="1">
      <c r="A103" s="20"/>
      <c r="B103" s="2"/>
      <c r="C103" s="3"/>
      <c r="D103" s="22"/>
      <c r="E103" s="21"/>
      <c r="F103" s="21"/>
      <c r="G103" s="7"/>
      <c r="H103" s="8"/>
    </row>
    <row r="104" spans="1:8" s="29" customFormat="1" ht="22.5" customHeight="1">
      <c r="A104" s="20"/>
      <c r="B104" s="2"/>
      <c r="C104" s="3"/>
      <c r="D104" s="22"/>
      <c r="E104" s="21"/>
      <c r="F104" s="21"/>
      <c r="G104" s="7"/>
      <c r="H104" s="8"/>
    </row>
    <row r="105" spans="1:8" s="29" customFormat="1" ht="22.5" customHeight="1">
      <c r="A105" s="20"/>
      <c r="B105" s="2"/>
      <c r="C105" s="3"/>
      <c r="D105" s="22"/>
      <c r="E105" s="21"/>
      <c r="F105" s="21"/>
      <c r="G105" s="7"/>
      <c r="H105" s="8"/>
    </row>
    <row r="106" spans="1:8" s="29" customFormat="1" ht="22.5" customHeight="1">
      <c r="A106" s="20"/>
      <c r="B106" s="2"/>
      <c r="C106" s="3"/>
      <c r="D106" s="22"/>
      <c r="E106" s="21"/>
      <c r="F106" s="21"/>
      <c r="G106" s="7"/>
      <c r="H106" s="8"/>
    </row>
    <row r="107" spans="1:8" s="29" customFormat="1" ht="22.5" customHeight="1">
      <c r="A107" s="20"/>
      <c r="B107" s="2"/>
      <c r="C107" s="3"/>
      <c r="D107" s="22"/>
      <c r="E107" s="21"/>
      <c r="F107" s="21"/>
      <c r="G107" s="7"/>
      <c r="H107" s="8"/>
    </row>
    <row r="108" spans="1:8" s="29" customFormat="1" ht="22.5" customHeight="1">
      <c r="A108" s="20"/>
      <c r="B108" s="2"/>
      <c r="C108" s="3"/>
      <c r="D108" s="22"/>
      <c r="E108" s="21"/>
      <c r="F108" s="21"/>
      <c r="G108" s="7"/>
      <c r="H108" s="8"/>
    </row>
    <row r="109" spans="1:8" s="29" customFormat="1" ht="22.5" customHeight="1">
      <c r="A109" s="20"/>
      <c r="B109" s="2"/>
      <c r="C109" s="3"/>
      <c r="D109" s="22"/>
      <c r="E109" s="21"/>
      <c r="F109" s="21"/>
      <c r="G109" s="7"/>
      <c r="H109" s="8"/>
    </row>
    <row r="110" spans="1:8" s="29" customFormat="1" ht="22.5" customHeight="1">
      <c r="A110" s="20"/>
      <c r="B110" s="2"/>
      <c r="C110" s="3"/>
      <c r="D110" s="22"/>
      <c r="E110" s="21"/>
      <c r="F110" s="21"/>
      <c r="G110" s="7"/>
      <c r="H110" s="8"/>
    </row>
    <row r="111" spans="1:8" s="29" customFormat="1" ht="22.5" customHeight="1">
      <c r="A111" s="20"/>
      <c r="B111" s="2"/>
      <c r="C111" s="3"/>
      <c r="D111" s="22"/>
      <c r="E111" s="21"/>
      <c r="F111" s="21"/>
      <c r="G111" s="7"/>
      <c r="H111" s="8"/>
    </row>
    <row r="112" spans="1:8" s="29" customFormat="1" ht="22.5" customHeight="1">
      <c r="A112" s="20"/>
      <c r="B112" s="2"/>
      <c r="C112" s="3"/>
      <c r="D112" s="22"/>
      <c r="E112" s="21"/>
      <c r="F112" s="21"/>
      <c r="G112" s="7"/>
      <c r="H112" s="8"/>
    </row>
    <row r="113" spans="1:8" s="29" customFormat="1" ht="22.5" customHeight="1">
      <c r="A113" s="20"/>
      <c r="B113" s="2"/>
      <c r="C113" s="3"/>
      <c r="D113" s="22"/>
      <c r="E113" s="21"/>
      <c r="F113" s="21"/>
      <c r="G113" s="7"/>
      <c r="H113" s="8"/>
    </row>
    <row r="114" spans="1:8" s="29" customFormat="1" ht="22.5" customHeight="1">
      <c r="A114" s="20"/>
      <c r="B114" s="2"/>
      <c r="C114" s="3"/>
      <c r="D114" s="22"/>
      <c r="E114" s="21"/>
      <c r="F114" s="21"/>
      <c r="G114" s="7"/>
      <c r="H114" s="8"/>
    </row>
    <row r="115" spans="1:8" s="29" customFormat="1" ht="22.5" customHeight="1">
      <c r="A115" s="20"/>
      <c r="B115" s="2"/>
      <c r="C115" s="3"/>
      <c r="D115" s="22"/>
      <c r="E115" s="21"/>
      <c r="F115" s="21"/>
      <c r="G115" s="7"/>
      <c r="H115" s="8"/>
    </row>
    <row r="116" spans="1:8" s="29" customFormat="1" ht="22.5" customHeight="1">
      <c r="A116" s="20"/>
      <c r="B116" s="2"/>
      <c r="C116" s="3"/>
      <c r="D116" s="22"/>
      <c r="E116" s="21"/>
      <c r="F116" s="21"/>
      <c r="G116" s="7"/>
      <c r="H116" s="8"/>
    </row>
    <row r="117" spans="1:8" s="29" customFormat="1" ht="22.5" customHeight="1">
      <c r="A117" s="20"/>
      <c r="B117" s="2"/>
      <c r="C117" s="3"/>
      <c r="D117" s="22"/>
      <c r="E117" s="21"/>
      <c r="F117" s="21"/>
      <c r="G117" s="7"/>
      <c r="H117" s="8"/>
    </row>
    <row r="118" spans="1:8" s="29" customFormat="1" ht="22.5" customHeight="1">
      <c r="A118" s="20"/>
      <c r="B118" s="2"/>
      <c r="C118" s="3"/>
      <c r="D118" s="22"/>
      <c r="E118" s="21"/>
      <c r="F118" s="21"/>
      <c r="G118" s="7"/>
      <c r="H118" s="8"/>
    </row>
    <row r="119" spans="1:8" s="29" customFormat="1" ht="22.5" customHeight="1">
      <c r="A119" s="20"/>
      <c r="B119" s="2"/>
      <c r="C119" s="3"/>
      <c r="D119" s="22"/>
      <c r="E119" s="21"/>
      <c r="F119" s="21"/>
      <c r="G119" s="7"/>
      <c r="H119" s="8"/>
    </row>
    <row r="120" spans="1:8" s="29" customFormat="1" ht="22.5" customHeight="1">
      <c r="A120" s="20"/>
      <c r="B120" s="2"/>
      <c r="C120" s="3"/>
      <c r="D120" s="22"/>
      <c r="E120" s="21"/>
      <c r="F120" s="21"/>
      <c r="G120" s="7"/>
      <c r="H120" s="8"/>
    </row>
    <row r="121" spans="1:8" s="29" customFormat="1" ht="22.5" customHeight="1">
      <c r="A121" s="20"/>
      <c r="B121" s="2"/>
      <c r="C121" s="3"/>
      <c r="D121" s="22"/>
      <c r="E121" s="21"/>
      <c r="F121" s="21"/>
      <c r="G121" s="7"/>
      <c r="H121" s="8"/>
    </row>
    <row r="122" spans="1:8" s="29" customFormat="1" ht="22.5" customHeight="1">
      <c r="A122" s="20"/>
      <c r="B122" s="2"/>
      <c r="C122" s="3"/>
      <c r="D122" s="22"/>
      <c r="E122" s="21"/>
      <c r="F122" s="21"/>
      <c r="G122" s="7"/>
      <c r="H122" s="8"/>
    </row>
    <row r="123" spans="1:8" s="29" customFormat="1" ht="22.5" customHeight="1">
      <c r="A123" s="20"/>
      <c r="B123" s="2"/>
      <c r="C123" s="3"/>
      <c r="D123" s="22"/>
      <c r="E123" s="21"/>
      <c r="F123" s="21"/>
      <c r="G123" s="7"/>
      <c r="H123" s="8"/>
    </row>
    <row r="124" spans="1:8" s="29" customFormat="1" ht="22.5" customHeight="1">
      <c r="A124" s="20"/>
      <c r="B124" s="2"/>
      <c r="C124" s="3"/>
      <c r="D124" s="22"/>
      <c r="E124" s="21"/>
      <c r="F124" s="21"/>
      <c r="G124" s="7"/>
      <c r="H124" s="8"/>
    </row>
    <row r="125" spans="1:8" s="29" customFormat="1" ht="22.5" customHeight="1">
      <c r="A125" s="20"/>
      <c r="B125" s="2"/>
      <c r="C125" s="3"/>
      <c r="D125" s="22"/>
      <c r="E125" s="21"/>
      <c r="F125" s="21"/>
      <c r="G125" s="7"/>
      <c r="H125" s="8"/>
    </row>
    <row r="126" spans="1:8" s="29" customFormat="1" ht="22.5" customHeight="1">
      <c r="A126" s="20"/>
      <c r="B126" s="2"/>
      <c r="C126" s="3"/>
      <c r="D126" s="22"/>
      <c r="E126" s="21"/>
      <c r="F126" s="21"/>
      <c r="G126" s="7"/>
      <c r="H126" s="8"/>
    </row>
    <row r="127" spans="1:8" s="29" customFormat="1" ht="22.5" customHeight="1">
      <c r="A127" s="20"/>
      <c r="B127" s="2"/>
      <c r="C127" s="3"/>
      <c r="D127" s="22"/>
      <c r="E127" s="21"/>
      <c r="F127" s="21"/>
      <c r="G127" s="7"/>
      <c r="H127" s="8"/>
    </row>
    <row r="128" spans="1:8" s="29" customFormat="1" ht="22.5" customHeight="1">
      <c r="A128" s="20"/>
      <c r="B128" s="2"/>
      <c r="C128" s="3"/>
      <c r="D128" s="22"/>
      <c r="E128" s="21"/>
      <c r="F128" s="21"/>
      <c r="G128" s="7"/>
      <c r="H128" s="8"/>
    </row>
    <row r="129" spans="1:8" s="29" customFormat="1" ht="22.5" customHeight="1">
      <c r="A129" s="20"/>
      <c r="B129" s="2"/>
      <c r="C129" s="3"/>
      <c r="D129" s="22"/>
      <c r="E129" s="21"/>
      <c r="F129" s="21"/>
      <c r="G129" s="7"/>
      <c r="H129" s="8"/>
    </row>
    <row r="130" spans="1:8" s="29" customFormat="1" ht="22.5" customHeight="1">
      <c r="A130" s="20"/>
      <c r="B130" s="2"/>
      <c r="C130" s="3"/>
      <c r="D130" s="22"/>
      <c r="E130" s="21"/>
      <c r="F130" s="21"/>
      <c r="G130" s="7"/>
      <c r="H130" s="8"/>
    </row>
    <row r="131" spans="1:8" s="29" customFormat="1" ht="22.5" customHeight="1">
      <c r="A131" s="20"/>
      <c r="B131" s="2"/>
      <c r="C131" s="3"/>
      <c r="D131" s="22"/>
      <c r="E131" s="21"/>
      <c r="F131" s="21"/>
      <c r="G131" s="7"/>
      <c r="H131" s="8"/>
    </row>
    <row r="132" spans="1:8" s="29" customFormat="1" ht="22.5" customHeight="1">
      <c r="A132" s="20"/>
      <c r="B132" s="2"/>
      <c r="C132" s="3"/>
      <c r="D132" s="22"/>
      <c r="E132" s="21"/>
      <c r="F132" s="21"/>
      <c r="G132" s="7"/>
      <c r="H132" s="8"/>
    </row>
    <row r="133" spans="1:8" s="29" customFormat="1" ht="22.5" customHeight="1">
      <c r="A133" s="20"/>
      <c r="B133" s="2"/>
      <c r="C133" s="3"/>
      <c r="D133" s="22"/>
      <c r="E133" s="21"/>
      <c r="F133" s="21"/>
      <c r="G133" s="7"/>
      <c r="H133" s="8"/>
    </row>
    <row r="134" spans="1:8" s="29" customFormat="1" ht="22.5" customHeight="1">
      <c r="A134" s="20"/>
      <c r="B134" s="2"/>
      <c r="C134" s="3"/>
      <c r="D134" s="22"/>
      <c r="E134" s="21"/>
      <c r="F134" s="21"/>
      <c r="G134" s="7"/>
      <c r="H134" s="8"/>
    </row>
    <row r="135" spans="1:8" s="29" customFormat="1" ht="22.5" customHeight="1">
      <c r="A135" s="20"/>
      <c r="B135" s="2"/>
      <c r="C135" s="3"/>
      <c r="D135" s="23"/>
      <c r="E135" s="21"/>
      <c r="F135" s="21"/>
      <c r="G135" s="7"/>
      <c r="H135" s="8"/>
    </row>
    <row r="136" spans="1:8" s="29" customFormat="1" ht="22.5" customHeight="1" thickBot="1">
      <c r="A136" s="4"/>
      <c r="B136" s="5"/>
      <c r="C136" s="6"/>
      <c r="D136" s="24"/>
      <c r="E136" s="25"/>
      <c r="F136" s="26"/>
      <c r="G136" s="7"/>
      <c r="H136" s="8"/>
    </row>
    <row r="137" spans="1:8" ht="18" customHeight="1" thickBot="1">
      <c r="A137" s="156"/>
      <c r="B137" s="157"/>
      <c r="C137" s="157"/>
      <c r="D137" s="157"/>
      <c r="E137" s="157"/>
      <c r="F137" s="157"/>
      <c r="G137" s="158"/>
      <c r="H137" s="12"/>
    </row>
    <row r="138" spans="1:8" ht="14.25" customHeight="1">
      <c r="A138" s="13"/>
      <c r="B138" s="13"/>
      <c r="C138" s="13"/>
      <c r="D138" s="13"/>
      <c r="E138" s="13"/>
      <c r="F138" s="13"/>
      <c r="G138" s="13"/>
      <c r="H138" s="14"/>
    </row>
    <row r="139" spans="1:8" ht="11.25" customHeight="1">
      <c r="A139" s="15"/>
      <c r="B139" s="15"/>
      <c r="C139" s="15"/>
      <c r="D139" s="15"/>
      <c r="E139" s="15"/>
      <c r="F139" s="15"/>
      <c r="G139" s="15"/>
      <c r="H139" s="15"/>
    </row>
    <row r="140" spans="1:8" ht="11.25" customHeight="1">
      <c r="A140" s="15"/>
      <c r="B140" s="166"/>
      <c r="C140" s="166"/>
      <c r="D140" s="15"/>
      <c r="E140" s="166"/>
      <c r="F140" s="166"/>
      <c r="G140" s="19"/>
      <c r="H140" s="15"/>
    </row>
    <row r="141" spans="1:8">
      <c r="A141" s="27"/>
      <c r="B141" s="164"/>
      <c r="C141" s="164"/>
      <c r="D141" s="27"/>
      <c r="E141" s="165"/>
      <c r="F141" s="165"/>
      <c r="G141" s="28"/>
      <c r="H141" s="27"/>
    </row>
    <row r="142" spans="1:8" hidden="1"/>
    <row r="145" spans="1:8" ht="11.25" customHeight="1">
      <c r="A145" s="15"/>
      <c r="B145" s="166"/>
      <c r="C145" s="166"/>
      <c r="D145" s="15"/>
      <c r="E145" s="163"/>
      <c r="F145" s="163"/>
      <c r="G145" s="19"/>
      <c r="H145" s="15"/>
    </row>
    <row r="146" spans="1:8">
      <c r="A146" s="27"/>
      <c r="B146" s="164"/>
      <c r="C146" s="164"/>
      <c r="D146" s="27"/>
      <c r="E146" s="165"/>
      <c r="F146" s="165"/>
      <c r="G146" s="28"/>
      <c r="H146" s="27"/>
    </row>
    <row r="147" spans="1:8" ht="12" customHeight="1"/>
    <row r="148" spans="1:8" ht="11.25" customHeight="1"/>
    <row r="149" spans="1:8" ht="12" customHeight="1"/>
    <row r="150" spans="1:8" ht="14.1" customHeight="1"/>
    <row r="151" spans="1:8" ht="4.5" customHeight="1"/>
  </sheetData>
  <mergeCells count="104">
    <mergeCell ref="F11:H11"/>
    <mergeCell ref="F26:H26"/>
    <mergeCell ref="F27:H27"/>
    <mergeCell ref="F20:H20"/>
    <mergeCell ref="F21:H21"/>
    <mergeCell ref="F22:H22"/>
    <mergeCell ref="F23:H23"/>
    <mergeCell ref="F24:H24"/>
    <mergeCell ref="F13:H13"/>
    <mergeCell ref="B12:H12"/>
    <mergeCell ref="F15:H15"/>
    <mergeCell ref="F14:H14"/>
    <mergeCell ref="F16:H16"/>
    <mergeCell ref="F25:H25"/>
    <mergeCell ref="B145:C145"/>
    <mergeCell ref="E145:F145"/>
    <mergeCell ref="B146:C146"/>
    <mergeCell ref="E146:F146"/>
    <mergeCell ref="B141:C141"/>
    <mergeCell ref="E141:F141"/>
    <mergeCell ref="D90:H90"/>
    <mergeCell ref="D91:H91"/>
    <mergeCell ref="D87:H87"/>
    <mergeCell ref="A137:G137"/>
    <mergeCell ref="B140:C140"/>
    <mergeCell ref="E140:F140"/>
    <mergeCell ref="D88:H88"/>
    <mergeCell ref="D89:H89"/>
    <mergeCell ref="F39:H39"/>
    <mergeCell ref="F36:H36"/>
    <mergeCell ref="F40:H40"/>
    <mergeCell ref="F46:H46"/>
    <mergeCell ref="F47:H47"/>
    <mergeCell ref="F45:H45"/>
    <mergeCell ref="F18:H18"/>
    <mergeCell ref="F19:H19"/>
    <mergeCell ref="F42:H42"/>
    <mergeCell ref="F30:H30"/>
    <mergeCell ref="F31:H31"/>
    <mergeCell ref="F32:H32"/>
    <mergeCell ref="F33:H33"/>
    <mergeCell ref="A6:E6"/>
    <mergeCell ref="F6:H6"/>
    <mergeCell ref="A1:B1"/>
    <mergeCell ref="A3:H3"/>
    <mergeCell ref="A4:H4"/>
    <mergeCell ref="C1:H2"/>
    <mergeCell ref="F7:H7"/>
    <mergeCell ref="A8:D8"/>
    <mergeCell ref="E8:H8"/>
    <mergeCell ref="A9:D9"/>
    <mergeCell ref="E9:E10"/>
    <mergeCell ref="F9:F10"/>
    <mergeCell ref="A10:D10"/>
    <mergeCell ref="D7:E7"/>
    <mergeCell ref="F43:H43"/>
    <mergeCell ref="B41:H41"/>
    <mergeCell ref="F29:H29"/>
    <mergeCell ref="F74:H74"/>
    <mergeCell ref="F53:H53"/>
    <mergeCell ref="F54:H54"/>
    <mergeCell ref="F55:H55"/>
    <mergeCell ref="F44:H44"/>
    <mergeCell ref="B48:H48"/>
    <mergeCell ref="F49:H49"/>
    <mergeCell ref="F50:H50"/>
    <mergeCell ref="F51:H51"/>
    <mergeCell ref="F52:H52"/>
    <mergeCell ref="B28:H28"/>
    <mergeCell ref="B34:H34"/>
    <mergeCell ref="B17:H17"/>
    <mergeCell ref="F35:H35"/>
    <mergeCell ref="F37:H37"/>
    <mergeCell ref="F38:H38"/>
    <mergeCell ref="B73:H73"/>
    <mergeCell ref="F66:H66"/>
    <mergeCell ref="F67:H67"/>
    <mergeCell ref="F68:H68"/>
    <mergeCell ref="B69:H69"/>
    <mergeCell ref="F56:H56"/>
    <mergeCell ref="B65:H65"/>
    <mergeCell ref="F70:H70"/>
    <mergeCell ref="F71:H71"/>
    <mergeCell ref="F72:H72"/>
    <mergeCell ref="F57:H57"/>
    <mergeCell ref="F63:H63"/>
    <mergeCell ref="F64:H64"/>
    <mergeCell ref="F58:H58"/>
    <mergeCell ref="F59:H59"/>
    <mergeCell ref="F60:H60"/>
    <mergeCell ref="F61:H61"/>
    <mergeCell ref="F62:H62"/>
    <mergeCell ref="F86:H86"/>
    <mergeCell ref="F84:H84"/>
    <mergeCell ref="F85:H85"/>
    <mergeCell ref="F75:H75"/>
    <mergeCell ref="F76:H76"/>
    <mergeCell ref="F77:H77"/>
    <mergeCell ref="F78:H78"/>
    <mergeCell ref="F82:H82"/>
    <mergeCell ref="F81:H81"/>
    <mergeCell ref="F80:H80"/>
    <mergeCell ref="F79:H79"/>
    <mergeCell ref="F83:H83"/>
  </mergeCells>
  <phoneticPr fontId="2" type="noConversion"/>
  <printOptions horizontalCentered="1" verticalCentered="1"/>
  <pageMargins left="7.874015748031496E-2" right="7.874015748031496E-2" top="0.15" bottom="0.13" header="0.21" footer="0.05"/>
  <pageSetup paperSize="9" scale="81" fitToHeight="0" orientation="landscape" r:id="rId1"/>
  <rowBreaks count="4" manualBreakCount="4">
    <brk id="24" max="7" man="1"/>
    <brk id="47" max="7" man="1"/>
    <brk id="68" max="7" man="1"/>
    <brk id="92" max="16383" man="1"/>
  </rowBreaks>
  <colBreaks count="1" manualBreakCount="1">
    <brk id="8" max="1048575" man="1"/>
  </colBreaks>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0</xdr:col>
                <xdr:colOff>247650</xdr:colOff>
                <xdr:row>0</xdr:row>
                <xdr:rowOff>28575</xdr:rowOff>
              </from>
              <to>
                <xdr:col>1</xdr:col>
                <xdr:colOff>704850</xdr:colOff>
                <xdr:row>2</xdr:row>
                <xdr:rowOff>0</xdr:rowOff>
              </to>
            </anchor>
          </objectPr>
        </oleObject>
      </mc:Choice>
      <mc:Fallback>
        <oleObject progId="PBrush" shapeId="614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32"/>
  <sheetViews>
    <sheetView view="pageBreakPreview" topLeftCell="B4" zoomScale="110" zoomScaleNormal="120" zoomScaleSheetLayoutView="110" workbookViewId="0">
      <selection activeCell="D21" sqref="D21"/>
    </sheetView>
  </sheetViews>
  <sheetFormatPr defaultColWidth="9.140625" defaultRowHeight="12.75"/>
  <cols>
    <col min="1" max="1" width="1.85546875" style="48" customWidth="1"/>
    <col min="2" max="2" width="6.42578125" style="56" customWidth="1"/>
    <col min="3" max="3" width="27" style="58" customWidth="1"/>
    <col min="4" max="4" width="14.28515625" style="59" bestFit="1" customWidth="1"/>
    <col min="5" max="5" width="10.28515625" style="58" bestFit="1" customWidth="1"/>
    <col min="6" max="6" width="12.85546875" style="58" bestFit="1" customWidth="1"/>
    <col min="7" max="7" width="11.140625" style="58" customWidth="1"/>
    <col min="8" max="8" width="13.140625" style="58" customWidth="1"/>
    <col min="9" max="9" width="11" style="58" customWidth="1"/>
    <col min="10" max="10" width="13" style="58" customWidth="1"/>
    <col min="11" max="11" width="10.28515625" style="58" customWidth="1"/>
    <col min="12" max="12" width="12.5703125" style="58" customWidth="1"/>
    <col min="13" max="13" width="9.7109375" style="58" customWidth="1"/>
    <col min="14" max="14" width="3.7109375" style="47" customWidth="1"/>
    <col min="15" max="15" width="11.42578125" style="48" bestFit="1" customWidth="1"/>
    <col min="16" max="16" width="9.85546875" style="48" bestFit="1" customWidth="1"/>
    <col min="17" max="16384" width="9.140625" style="48"/>
  </cols>
  <sheetData>
    <row r="1" spans="2:17" ht="114.75" customHeight="1">
      <c r="B1" s="64"/>
      <c r="C1" s="64"/>
      <c r="D1" s="227" t="s">
        <v>109</v>
      </c>
      <c r="E1" s="228"/>
      <c r="F1" s="228"/>
      <c r="G1" s="228"/>
      <c r="H1" s="228"/>
      <c r="I1" s="228"/>
      <c r="J1" s="228"/>
      <c r="K1" s="228"/>
      <c r="L1" s="228"/>
      <c r="M1" s="228"/>
    </row>
    <row r="2" spans="2:17" ht="15.75">
      <c r="B2" s="248" t="s">
        <v>113</v>
      </c>
      <c r="C2" s="248"/>
      <c r="D2" s="248"/>
      <c r="E2" s="248"/>
      <c r="F2" s="248"/>
      <c r="G2" s="248"/>
      <c r="H2" s="248"/>
      <c r="I2" s="248"/>
      <c r="J2" s="248"/>
      <c r="K2" s="248"/>
      <c r="L2" s="248"/>
      <c r="M2" s="248"/>
    </row>
    <row r="3" spans="2:17" ht="15.75">
      <c r="B3" s="248" t="s">
        <v>114</v>
      </c>
      <c r="C3" s="248"/>
      <c r="D3" s="248"/>
      <c r="E3" s="248"/>
      <c r="F3" s="248"/>
      <c r="G3" s="248"/>
      <c r="H3" s="248"/>
      <c r="I3" s="248"/>
      <c r="J3" s="248"/>
      <c r="K3" s="248"/>
      <c r="L3" s="248"/>
      <c r="M3" s="248"/>
    </row>
    <row r="4" spans="2:17" ht="13.5" customHeight="1">
      <c r="B4" s="232" t="s">
        <v>20</v>
      </c>
      <c r="C4" s="233"/>
      <c r="D4" s="233"/>
      <c r="E4" s="233"/>
      <c r="F4" s="233"/>
      <c r="G4" s="233"/>
      <c r="H4" s="233"/>
      <c r="I4" s="234"/>
      <c r="J4" s="229" t="s">
        <v>127</v>
      </c>
      <c r="K4" s="230"/>
      <c r="L4" s="230"/>
      <c r="M4" s="231"/>
    </row>
    <row r="5" spans="2:17" ht="28.5" customHeight="1">
      <c r="B5" s="119" t="s">
        <v>91</v>
      </c>
      <c r="C5" s="120"/>
      <c r="D5" s="120"/>
      <c r="E5" s="120"/>
      <c r="F5" s="120"/>
      <c r="G5" s="120"/>
      <c r="H5" s="258" t="s">
        <v>145</v>
      </c>
      <c r="I5" s="205"/>
      <c r="J5" s="249" t="s">
        <v>103</v>
      </c>
      <c r="K5" s="249"/>
      <c r="L5" s="249"/>
      <c r="M5" s="250"/>
    </row>
    <row r="6" spans="2:17" ht="14.25" customHeight="1">
      <c r="B6" s="243" t="s">
        <v>101</v>
      </c>
      <c r="C6" s="244"/>
      <c r="D6" s="244"/>
      <c r="E6" s="244"/>
      <c r="F6" s="244"/>
      <c r="G6" s="244"/>
      <c r="H6" s="244"/>
      <c r="I6" s="245"/>
      <c r="J6" s="255" t="s">
        <v>11</v>
      </c>
      <c r="K6" s="256"/>
      <c r="L6" s="253"/>
      <c r="M6" s="257"/>
    </row>
    <row r="7" spans="2:17" ht="13.5" customHeight="1">
      <c r="B7" s="243" t="s">
        <v>199</v>
      </c>
      <c r="C7" s="244"/>
      <c r="D7" s="244"/>
      <c r="E7" s="244"/>
      <c r="F7" s="244"/>
      <c r="G7" s="244"/>
      <c r="H7" s="244"/>
      <c r="I7" s="245"/>
      <c r="J7" s="251" t="s">
        <v>8</v>
      </c>
      <c r="K7" s="253" t="s">
        <v>6</v>
      </c>
      <c r="L7" s="60" t="s">
        <v>104</v>
      </c>
      <c r="M7" s="61" t="s">
        <v>7</v>
      </c>
    </row>
    <row r="8" spans="2:17" ht="14.25" customHeight="1">
      <c r="B8" s="243" t="s">
        <v>111</v>
      </c>
      <c r="C8" s="244"/>
      <c r="D8" s="244"/>
      <c r="E8" s="244"/>
      <c r="F8" s="244"/>
      <c r="G8" s="244"/>
      <c r="H8" s="244"/>
      <c r="I8" s="245"/>
      <c r="J8" s="252"/>
      <c r="K8" s="254"/>
      <c r="L8" s="62" t="s">
        <v>62</v>
      </c>
      <c r="M8" s="63">
        <f>'Planilha Orcamentaria'!H7</f>
        <v>0.30740000000000001</v>
      </c>
    </row>
    <row r="9" spans="2:17">
      <c r="B9" s="235" t="s">
        <v>113</v>
      </c>
      <c r="C9" s="236"/>
      <c r="D9" s="236"/>
      <c r="E9" s="236"/>
      <c r="F9" s="236"/>
      <c r="G9" s="236"/>
      <c r="H9" s="236"/>
      <c r="I9" s="236"/>
      <c r="J9" s="236"/>
      <c r="K9" s="236"/>
      <c r="L9" s="236"/>
      <c r="M9" s="236"/>
    </row>
    <row r="10" spans="2:17">
      <c r="B10" s="237" t="s">
        <v>115</v>
      </c>
      <c r="C10" s="68" t="s">
        <v>116</v>
      </c>
      <c r="D10" s="237" t="s">
        <v>117</v>
      </c>
      <c r="E10" s="239"/>
      <c r="F10" s="240">
        <v>1</v>
      </c>
      <c r="G10" s="241"/>
      <c r="H10" s="241">
        <f>F10+1</f>
        <v>2</v>
      </c>
      <c r="I10" s="241"/>
      <c r="J10" s="241">
        <f>H10+1</f>
        <v>3</v>
      </c>
      <c r="K10" s="241"/>
      <c r="L10" s="242">
        <f>J10+1</f>
        <v>4</v>
      </c>
      <c r="M10" s="240"/>
      <c r="N10" s="49"/>
      <c r="O10" s="50"/>
      <c r="P10" s="50"/>
      <c r="Q10" s="50"/>
    </row>
    <row r="11" spans="2:17">
      <c r="B11" s="238"/>
      <c r="C11" s="110" t="s">
        <v>126</v>
      </c>
      <c r="D11" s="111" t="s">
        <v>118</v>
      </c>
      <c r="E11" s="112" t="s">
        <v>119</v>
      </c>
      <c r="F11" s="113" t="s">
        <v>118</v>
      </c>
      <c r="G11" s="114" t="s">
        <v>119</v>
      </c>
      <c r="H11" s="111" t="s">
        <v>118</v>
      </c>
      <c r="I11" s="114" t="s">
        <v>119</v>
      </c>
      <c r="J11" s="111" t="s">
        <v>118</v>
      </c>
      <c r="K11" s="114" t="s">
        <v>119</v>
      </c>
      <c r="L11" s="111" t="s">
        <v>118</v>
      </c>
      <c r="M11" s="114" t="s">
        <v>119</v>
      </c>
      <c r="N11" s="51"/>
      <c r="O11" s="52"/>
    </row>
    <row r="12" spans="2:17">
      <c r="B12" s="105">
        <v>1</v>
      </c>
      <c r="C12" s="115" t="str">
        <f>'Planilha Orcamentaria'!C9</f>
        <v>SERVIÇOS PRELIMINARES</v>
      </c>
      <c r="D12" s="106">
        <f>'Planilha Orcamentaria'!H9</f>
        <v>5506.17</v>
      </c>
      <c r="E12" s="107">
        <f t="shared" ref="E12:E21" si="0">IFERROR(D12/$D$23,"")</f>
        <v>1.0121438252042982E-2</v>
      </c>
      <c r="F12" s="106">
        <f>G12*D12</f>
        <v>5506.17</v>
      </c>
      <c r="G12" s="108">
        <v>1</v>
      </c>
      <c r="H12" s="106">
        <f>I12*D12</f>
        <v>0</v>
      </c>
      <c r="I12" s="108">
        <v>0</v>
      </c>
      <c r="J12" s="106">
        <f>K12*D12</f>
        <v>0</v>
      </c>
      <c r="K12" s="108">
        <v>0</v>
      </c>
      <c r="L12" s="106">
        <f>M12*D12</f>
        <v>0</v>
      </c>
      <c r="M12" s="109">
        <v>0</v>
      </c>
      <c r="N12" s="51"/>
      <c r="O12" s="53"/>
      <c r="P12" s="66"/>
    </row>
    <row r="13" spans="2:17">
      <c r="B13" s="105">
        <v>2</v>
      </c>
      <c r="C13" s="116" t="str">
        <f>'Planilha Orcamentaria'!C14</f>
        <v>ESTRUTURA DE CONTENÇÃO</v>
      </c>
      <c r="D13" s="106">
        <f>'Planilha Orcamentaria'!H14</f>
        <v>275565.3</v>
      </c>
      <c r="E13" s="107">
        <f t="shared" si="0"/>
        <v>0.50654396220162101</v>
      </c>
      <c r="F13" s="106">
        <f>G13*D13</f>
        <v>137782.65</v>
      </c>
      <c r="G13" s="108">
        <v>0.5</v>
      </c>
      <c r="H13" s="106">
        <f t="shared" ref="H13:H21" si="1">I13*D13</f>
        <v>137782.65</v>
      </c>
      <c r="I13" s="108">
        <v>0.5</v>
      </c>
      <c r="J13" s="106">
        <f t="shared" ref="J13:J21" si="2">K13*D13</f>
        <v>0</v>
      </c>
      <c r="K13" s="108">
        <v>0</v>
      </c>
      <c r="L13" s="106">
        <f t="shared" ref="L13:L21" si="3">M13*D13</f>
        <v>0</v>
      </c>
      <c r="M13" s="109">
        <v>0</v>
      </c>
      <c r="N13" s="51"/>
      <c r="O13" s="53"/>
      <c r="P13" s="66"/>
    </row>
    <row r="14" spans="2:17" ht="24">
      <c r="B14" s="105">
        <v>3</v>
      </c>
      <c r="C14" s="115" t="str">
        <f>'Planilha Orcamentaria'!C25</f>
        <v>COMPONENTES DO SISTEMA DE DRENAGEM E ATERRO</v>
      </c>
      <c r="D14" s="106">
        <f>'Planilha Orcamentaria'!H25</f>
        <v>25245.46</v>
      </c>
      <c r="E14" s="107">
        <f t="shared" si="0"/>
        <v>4.6406188790833011E-2</v>
      </c>
      <c r="F14" s="106">
        <f>G14*D14</f>
        <v>0</v>
      </c>
      <c r="G14" s="108">
        <v>0</v>
      </c>
      <c r="H14" s="106">
        <f t="shared" si="1"/>
        <v>25245.46</v>
      </c>
      <c r="I14" s="108">
        <v>1</v>
      </c>
      <c r="J14" s="106">
        <f t="shared" si="2"/>
        <v>0</v>
      </c>
      <c r="K14" s="108">
        <v>0</v>
      </c>
      <c r="L14" s="106">
        <f t="shared" si="3"/>
        <v>0</v>
      </c>
      <c r="M14" s="109">
        <v>0</v>
      </c>
      <c r="N14" s="51"/>
      <c r="O14" s="53"/>
      <c r="P14" s="66"/>
    </row>
    <row r="15" spans="2:17">
      <c r="B15" s="105">
        <v>4</v>
      </c>
      <c r="C15" s="115" t="str">
        <f>'Planilha Orcamentaria'!C31</f>
        <v>PAVIMENTAÇÃO</v>
      </c>
      <c r="D15" s="106">
        <f>'Planilha Orcamentaria'!H31</f>
        <v>51790.989999999991</v>
      </c>
      <c r="E15" s="107">
        <f t="shared" si="0"/>
        <v>9.5202165442980408E-2</v>
      </c>
      <c r="F15" s="106">
        <f t="shared" ref="F15:F21" si="4">G15*D15</f>
        <v>0</v>
      </c>
      <c r="G15" s="108">
        <v>0</v>
      </c>
      <c r="H15" s="106">
        <f t="shared" si="1"/>
        <v>18126.846499999996</v>
      </c>
      <c r="I15" s="108">
        <v>0.35</v>
      </c>
      <c r="J15" s="106">
        <f t="shared" si="2"/>
        <v>31074.593999999994</v>
      </c>
      <c r="K15" s="108">
        <v>0.6</v>
      </c>
      <c r="L15" s="106">
        <f t="shared" si="3"/>
        <v>2589.5494999999996</v>
      </c>
      <c r="M15" s="109">
        <v>0.05</v>
      </c>
      <c r="N15" s="51"/>
      <c r="O15" s="53"/>
      <c r="P15" s="66"/>
    </row>
    <row r="16" spans="2:17">
      <c r="B16" s="105">
        <v>5</v>
      </c>
      <c r="C16" s="115" t="str">
        <f>'Planilha Orcamentaria'!C38</f>
        <v>PAISAGISMO</v>
      </c>
      <c r="D16" s="106">
        <f>'Planilha Orcamentaria'!H38</f>
        <v>3477.4500000000003</v>
      </c>
      <c r="E16" s="107">
        <f t="shared" si="0"/>
        <v>6.392246416214332E-3</v>
      </c>
      <c r="F16" s="106">
        <f t="shared" si="4"/>
        <v>0</v>
      </c>
      <c r="G16" s="108">
        <v>0</v>
      </c>
      <c r="H16" s="106">
        <f t="shared" si="1"/>
        <v>0</v>
      </c>
      <c r="I16" s="108">
        <v>0</v>
      </c>
      <c r="J16" s="106">
        <f t="shared" si="2"/>
        <v>0</v>
      </c>
      <c r="K16" s="108">
        <v>0</v>
      </c>
      <c r="L16" s="106">
        <f t="shared" si="3"/>
        <v>3477.4500000000003</v>
      </c>
      <c r="M16" s="109">
        <v>1</v>
      </c>
      <c r="N16" s="51"/>
      <c r="O16" s="53"/>
      <c r="P16" s="66"/>
    </row>
    <row r="17" spans="2:16">
      <c r="B17" s="105">
        <v>6</v>
      </c>
      <c r="C17" s="115" t="str">
        <f>'Planilha Orcamentaria'!C45</f>
        <v>INSTALAÇÕES ELÉTRICAS</v>
      </c>
      <c r="D17" s="106">
        <f>'Planilha Orcamentaria'!H45</f>
        <v>89025.62000000001</v>
      </c>
      <c r="E17" s="107">
        <f t="shared" si="0"/>
        <v>0.16364683903327409</v>
      </c>
      <c r="F17" s="106">
        <f t="shared" si="4"/>
        <v>0</v>
      </c>
      <c r="G17" s="108">
        <v>0</v>
      </c>
      <c r="H17" s="106">
        <f t="shared" si="1"/>
        <v>0</v>
      </c>
      <c r="I17" s="108">
        <v>0</v>
      </c>
      <c r="J17" s="106">
        <f t="shared" si="2"/>
        <v>66769.215000000011</v>
      </c>
      <c r="K17" s="108">
        <v>0.75</v>
      </c>
      <c r="L17" s="106">
        <f t="shared" si="3"/>
        <v>22256.405000000002</v>
      </c>
      <c r="M17" s="109">
        <v>0.25</v>
      </c>
      <c r="N17" s="51"/>
      <c r="O17" s="53"/>
      <c r="P17" s="66"/>
    </row>
    <row r="18" spans="2:16" ht="18" customHeight="1">
      <c r="B18" s="105">
        <v>7</v>
      </c>
      <c r="C18" s="115" t="str">
        <f>'Planilha Orcamentaria'!C62</f>
        <v xml:space="preserve">INSTALAÇÕES HIDRÁULICAS </v>
      </c>
      <c r="D18" s="106">
        <f>'Planilha Orcamentaria'!H62</f>
        <v>1350.35</v>
      </c>
      <c r="E18" s="107">
        <f t="shared" si="0"/>
        <v>2.4822125258839155E-3</v>
      </c>
      <c r="F18" s="106">
        <f t="shared" si="4"/>
        <v>0</v>
      </c>
      <c r="G18" s="108">
        <v>0</v>
      </c>
      <c r="H18" s="106">
        <f t="shared" si="1"/>
        <v>0</v>
      </c>
      <c r="I18" s="108">
        <v>0</v>
      </c>
      <c r="J18" s="106">
        <f t="shared" si="2"/>
        <v>1147.7974999999999</v>
      </c>
      <c r="K18" s="108">
        <v>0.85</v>
      </c>
      <c r="L18" s="106">
        <f t="shared" si="3"/>
        <v>202.55249999999998</v>
      </c>
      <c r="M18" s="109">
        <v>0.15</v>
      </c>
      <c r="N18" s="51"/>
      <c r="O18" s="53"/>
      <c r="P18" s="66"/>
    </row>
    <row r="19" spans="2:16">
      <c r="B19" s="105">
        <v>8</v>
      </c>
      <c r="C19" s="115" t="str">
        <f>'Planilha Orcamentaria'!C66</f>
        <v>PEÇAS FUNCIONAIS</v>
      </c>
      <c r="D19" s="106">
        <f>'Planilha Orcamentaria'!H66</f>
        <v>42267.24</v>
      </c>
      <c r="E19" s="107">
        <f t="shared" si="0"/>
        <v>7.7695614146363293E-2</v>
      </c>
      <c r="F19" s="106">
        <f t="shared" si="4"/>
        <v>0</v>
      </c>
      <c r="G19" s="108">
        <v>0</v>
      </c>
      <c r="H19" s="106">
        <f t="shared" si="1"/>
        <v>0</v>
      </c>
      <c r="I19" s="108">
        <v>0</v>
      </c>
      <c r="J19" s="106">
        <f t="shared" si="2"/>
        <v>0</v>
      </c>
      <c r="K19" s="108">
        <v>0</v>
      </c>
      <c r="L19" s="106">
        <f t="shared" si="3"/>
        <v>42267.24</v>
      </c>
      <c r="M19" s="109">
        <v>1</v>
      </c>
      <c r="N19" s="51"/>
      <c r="O19" s="53"/>
      <c r="P19" s="66"/>
    </row>
    <row r="20" spans="2:16">
      <c r="B20" s="105">
        <v>9</v>
      </c>
      <c r="C20" s="115" t="str">
        <f>'Planilha Orcamentaria'!C70</f>
        <v>PLAYGROUND - ACADEMIA</v>
      </c>
      <c r="D20" s="106">
        <f>'Planilha Orcamentaria'!H70</f>
        <v>45126.969999999994</v>
      </c>
      <c r="E20" s="107">
        <f t="shared" si="0"/>
        <v>8.2952368044720018E-2</v>
      </c>
      <c r="F20" s="106">
        <f t="shared" si="4"/>
        <v>0</v>
      </c>
      <c r="G20" s="108">
        <v>0</v>
      </c>
      <c r="H20" s="106">
        <f t="shared" si="1"/>
        <v>0</v>
      </c>
      <c r="I20" s="108">
        <v>0</v>
      </c>
      <c r="J20" s="106">
        <f t="shared" si="2"/>
        <v>0</v>
      </c>
      <c r="K20" s="108">
        <v>0</v>
      </c>
      <c r="L20" s="106">
        <f t="shared" si="3"/>
        <v>45126.969999999994</v>
      </c>
      <c r="M20" s="109">
        <v>1</v>
      </c>
      <c r="N20" s="51"/>
      <c r="O20" s="53"/>
      <c r="P20" s="66"/>
    </row>
    <row r="21" spans="2:16">
      <c r="B21" s="105">
        <v>10</v>
      </c>
      <c r="C21" s="115" t="str">
        <f>'Planilha Orcamentaria'!C81</f>
        <v>ACESSIBILIDADE</v>
      </c>
      <c r="D21" s="106">
        <f>'Planilha Orcamentaria'!H81</f>
        <v>4655.08</v>
      </c>
      <c r="E21" s="107">
        <f t="shared" si="0"/>
        <v>8.5569651460670922E-3</v>
      </c>
      <c r="F21" s="106">
        <f t="shared" si="4"/>
        <v>0</v>
      </c>
      <c r="G21" s="108">
        <v>0</v>
      </c>
      <c r="H21" s="106">
        <f t="shared" si="1"/>
        <v>1629.2779999999998</v>
      </c>
      <c r="I21" s="108">
        <v>0.35</v>
      </c>
      <c r="J21" s="106">
        <f t="shared" si="2"/>
        <v>2793.0479999999998</v>
      </c>
      <c r="K21" s="108">
        <v>0.6</v>
      </c>
      <c r="L21" s="106">
        <f t="shared" si="3"/>
        <v>232.75400000000002</v>
      </c>
      <c r="M21" s="109">
        <v>0.05</v>
      </c>
      <c r="N21" s="51"/>
      <c r="O21" s="53"/>
      <c r="P21" s="66"/>
    </row>
    <row r="22" spans="2:16">
      <c r="B22" s="69"/>
      <c r="C22" s="70"/>
      <c r="D22" s="71"/>
      <c r="E22" s="72"/>
      <c r="F22" s="71"/>
      <c r="G22" s="73"/>
      <c r="H22" s="71"/>
      <c r="I22" s="73"/>
      <c r="J22" s="71"/>
      <c r="K22" s="73"/>
      <c r="L22" s="71"/>
      <c r="M22" s="73"/>
      <c r="O22" s="67"/>
    </row>
    <row r="23" spans="2:16">
      <c r="B23" s="246" t="s">
        <v>120</v>
      </c>
      <c r="C23" s="247"/>
      <c r="D23" s="74">
        <f>SUM(D12:D21)</f>
        <v>544010.62999999989</v>
      </c>
      <c r="E23" s="75">
        <f>SUM(E12:E21)</f>
        <v>1.0000000000000002</v>
      </c>
      <c r="F23" s="76">
        <f>SUM(F12:F21)</f>
        <v>143288.82</v>
      </c>
      <c r="G23" s="77">
        <f>IFERROR(F23/$D$23,0)</f>
        <v>0.26339341935285354</v>
      </c>
      <c r="H23" s="78">
        <f>SUM(H12:H21)</f>
        <v>182784.23449999996</v>
      </c>
      <c r="I23" s="77">
        <f>IFERROR(H23/$D$23,0)</f>
        <v>0.33599386559781008</v>
      </c>
      <c r="J23" s="78">
        <f>SUM(J12:J21)</f>
        <v>101784.6545</v>
      </c>
      <c r="K23" s="77">
        <f>IFERROR(J23/$D$23,0)</f>
        <v>0.18710048827538539</v>
      </c>
      <c r="L23" s="78">
        <f>SUM(L12:L21)</f>
        <v>116152.92099999999</v>
      </c>
      <c r="M23" s="77">
        <f>IFERROR(L23/$D$23,0)</f>
        <v>0.2135122267739511</v>
      </c>
      <c r="O23" s="66">
        <f>G23+I23+K23+M23</f>
        <v>1</v>
      </c>
      <c r="P23" s="67">
        <f>F23+H23+J23+L23</f>
        <v>544010.63</v>
      </c>
    </row>
    <row r="24" spans="2:16">
      <c r="B24" s="86"/>
      <c r="C24" s="86"/>
      <c r="D24" s="87"/>
      <c r="E24" s="88"/>
      <c r="F24" s="71"/>
      <c r="G24" s="89"/>
      <c r="H24" s="71"/>
      <c r="I24" s="89"/>
      <c r="J24" s="71"/>
      <c r="K24" s="89"/>
      <c r="L24" s="71"/>
      <c r="M24" s="89"/>
      <c r="O24" s="66"/>
    </row>
    <row r="25" spans="2:16">
      <c r="B25" s="86"/>
      <c r="C25" s="86"/>
      <c r="D25" s="87"/>
      <c r="E25" s="88"/>
      <c r="F25" s="71"/>
      <c r="G25" s="89"/>
      <c r="H25" s="71"/>
      <c r="I25" s="89"/>
      <c r="J25" s="71"/>
      <c r="K25" s="89"/>
      <c r="L25" s="71"/>
      <c r="M25" s="89"/>
      <c r="O25" s="66"/>
    </row>
    <row r="26" spans="2:16">
      <c r="B26" s="86"/>
      <c r="C26" s="86"/>
      <c r="D26" s="87"/>
      <c r="E26" s="88"/>
      <c r="F26" s="71"/>
      <c r="G26" s="89"/>
      <c r="H26" s="71"/>
      <c r="I26" s="89"/>
      <c r="J26" s="71"/>
      <c r="K26" s="89"/>
      <c r="L26" s="71"/>
      <c r="M26" s="89"/>
      <c r="O26" s="66"/>
    </row>
    <row r="27" spans="2:16">
      <c r="B27" s="79"/>
      <c r="C27" s="79"/>
      <c r="D27" s="79"/>
      <c r="E27" s="80"/>
      <c r="F27" s="80"/>
      <c r="G27" s="80"/>
      <c r="H27" s="80"/>
      <c r="I27" s="80"/>
      <c r="J27" s="81"/>
      <c r="K27" s="79"/>
      <c r="L27" s="79"/>
      <c r="M27" s="79"/>
    </row>
    <row r="28" spans="2:16">
      <c r="B28" s="82" t="s">
        <v>100</v>
      </c>
      <c r="C28" s="82"/>
      <c r="D28" s="82"/>
      <c r="E28" s="80"/>
      <c r="F28" s="80"/>
      <c r="G28" s="82" t="s">
        <v>92</v>
      </c>
      <c r="H28" s="80"/>
      <c r="I28" s="80"/>
      <c r="J28" s="80"/>
      <c r="K28" s="83"/>
      <c r="L28" s="81"/>
      <c r="M28" s="81"/>
      <c r="N28" s="48"/>
    </row>
    <row r="29" spans="2:16">
      <c r="B29" s="84"/>
      <c r="C29" s="70" t="s">
        <v>121</v>
      </c>
      <c r="D29" s="70"/>
      <c r="E29" s="70"/>
      <c r="F29" s="70"/>
      <c r="G29" s="81"/>
      <c r="H29" s="70" t="s">
        <v>121</v>
      </c>
      <c r="I29" s="70"/>
      <c r="J29" s="70"/>
      <c r="K29" s="83"/>
      <c r="L29" s="81"/>
      <c r="M29" s="81"/>
      <c r="N29" s="48"/>
    </row>
    <row r="30" spans="2:16">
      <c r="B30" s="84"/>
      <c r="C30" s="226" t="s">
        <v>122</v>
      </c>
      <c r="D30" s="226"/>
      <c r="E30" s="226"/>
      <c r="F30" s="85"/>
      <c r="G30" s="82"/>
      <c r="H30" s="226" t="s">
        <v>123</v>
      </c>
      <c r="I30" s="226"/>
      <c r="J30" s="226"/>
      <c r="K30" s="226"/>
      <c r="L30" s="226"/>
      <c r="M30" s="81"/>
      <c r="N30" s="48"/>
    </row>
    <row r="31" spans="2:16">
      <c r="B31" s="84"/>
      <c r="C31" s="226" t="s">
        <v>124</v>
      </c>
      <c r="D31" s="226"/>
      <c r="E31" s="226"/>
      <c r="F31" s="85"/>
      <c r="G31" s="82"/>
      <c r="H31" s="82"/>
      <c r="I31" s="82"/>
      <c r="J31" s="82" t="s">
        <v>125</v>
      </c>
      <c r="K31" s="83"/>
      <c r="L31" s="81"/>
      <c r="M31" s="81"/>
      <c r="N31" s="48"/>
    </row>
    <row r="32" spans="2:16" ht="15.75">
      <c r="C32" s="54"/>
      <c r="D32" s="54"/>
      <c r="E32" s="54"/>
      <c r="F32" s="54"/>
      <c r="G32" s="54"/>
      <c r="H32" s="55"/>
      <c r="I32" s="55"/>
      <c r="J32" s="55"/>
      <c r="K32" s="54"/>
      <c r="L32" s="54"/>
      <c r="M32" s="57"/>
    </row>
  </sheetData>
  <mergeCells count="24">
    <mergeCell ref="B2:M2"/>
    <mergeCell ref="B3:M3"/>
    <mergeCell ref="J5:M5"/>
    <mergeCell ref="J7:J8"/>
    <mergeCell ref="K7:K8"/>
    <mergeCell ref="B6:I6"/>
    <mergeCell ref="J6:M6"/>
    <mergeCell ref="H5:I5"/>
    <mergeCell ref="C31:E31"/>
    <mergeCell ref="D1:M1"/>
    <mergeCell ref="J4:M4"/>
    <mergeCell ref="B4:I4"/>
    <mergeCell ref="B9:M9"/>
    <mergeCell ref="B10:B11"/>
    <mergeCell ref="D10:E10"/>
    <mergeCell ref="F10:G10"/>
    <mergeCell ref="H10:I10"/>
    <mergeCell ref="J10:K10"/>
    <mergeCell ref="L10:M10"/>
    <mergeCell ref="B7:I7"/>
    <mergeCell ref="B8:I8"/>
    <mergeCell ref="B23:C23"/>
    <mergeCell ref="C30:E30"/>
    <mergeCell ref="H30:L30"/>
  </mergeCells>
  <pageMargins left="7.0000000000000007E-2" right="0.03" top="0.09" bottom="0.1" header="0.1" footer="0.3"/>
  <pageSetup paperSize="9" scale="97" orientation="landscape" r:id="rId1"/>
  <drawing r:id="rId2"/>
  <legacyDrawing r:id="rId3"/>
  <oleObjects>
    <mc:AlternateContent xmlns:mc="http://schemas.openxmlformats.org/markup-compatibility/2006">
      <mc:Choice Requires="x14">
        <oleObject progId="PBrush" shapeId="7169" r:id="rId4">
          <objectPr defaultSize="0" autoPict="0" r:id="rId5">
            <anchor moveWithCells="1" sizeWithCells="1">
              <from>
                <xdr:col>2</xdr:col>
                <xdr:colOff>180975</xdr:colOff>
                <xdr:row>0</xdr:row>
                <xdr:rowOff>28575</xdr:rowOff>
              </from>
              <to>
                <xdr:col>2</xdr:col>
                <xdr:colOff>1581150</xdr:colOff>
                <xdr:row>0</xdr:row>
                <xdr:rowOff>1447800</xdr:rowOff>
              </to>
            </anchor>
          </objectPr>
        </oleObject>
      </mc:Choice>
      <mc:Fallback>
        <oleObject progId="PBrush" shapeId="7169" r:id="rId4"/>
      </mc:Fallback>
    </mc:AlternateContent>
  </oleObjects>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8Fmw2FLfxiUZKZQcY9Hi/Ftg/Q3+CqhRzl/zZnocqtw=</DigestValue>
    </Reference>
    <Reference Type="http://www.w3.org/2000/09/xmldsig#Object" URI="#idOfficeObject">
      <DigestMethod Algorithm="http://www.w3.org/2001/04/xmlenc#sha256"/>
      <DigestValue>0PSXv0/DfEtRj+hiVxbg/VK+7yeGPUEJIWhy3MmCjBs=</DigestValue>
    </Reference>
    <Reference Type="http://uri.etsi.org/01903#SignedProperties" URI="#idSignedProperties">
      <Transforms>
        <Transform Algorithm="http://www.w3.org/TR/2001/REC-xml-c14n-20010315"/>
      </Transforms>
      <DigestMethod Algorithm="http://www.w3.org/2001/04/xmlenc#sha256"/>
      <DigestValue>KvHjksfS3q8FdYcvRHk/O0MhC0w5LLHu2hZkTv4Dza0=</DigestValue>
    </Reference>
  </SignedInfo>
  <SignatureValue>QJeI/glO6k0wbFIAN8RhLKPrnIE/NHFkGS08eT7U5VPsWP4U8Ev72WM11JaBq4yWn2Mypl0dmnYu
TigVqEq6QNZbRKju6LLzzjM0rko/REuyd+tWnoOv7Of3MjsZPEOBo4eJGl/+5b5UkFlg+S9r9w+B
C4IDGk7MPQ1090+untBJH2Oc7Iwf2vjrg8egYD+Nomp1kICSB8N9nWJMZNNaVfenCIdLNaYdKGmD
dI3+wMT3jDy4FJc7HRvw7TiOF+WbBmOOIFkoiLgkZe8O5R433s5TuVtDdrfqGRpEdZerD81x/EoH
5yB9hD3fgYwK5yXRjvd4RnbwQ3fGXgdxeLvAJQ==</SignatureValue>
  <KeyInfo>
    <X509Data>
      <X509Certificate>MIIHuDCCBaCgAwIBAgIIefZTbIL4HAkwDQYJKoZIhvcNAQELBQAwdjELMAkGA1UEBhMCQlIxEzARBgNVBAoTCklDUC1CcmFzaWwxNjA0BgNVBAsTLVNlY3JldGFyaWEgZGEgUmVjZWl0YSBGZWRlcmFsIGRvIEJyYXNpbCAtIFJGQjEaMBgGA1UEAxMRQUMgU0FGRVdFQiBSRkIgdjUwHhcNMjQwNjA1MTQyMDQ0WhcNMjUwNjA1MTQyMDQ0WjCB6zELMAkGA1UEBhMCQlIxEzARBgNVBAoTCklDUC1CcmFzaWwxNjA0BgNVBAsTLVNlY3JldGFyaWEgZGEgUmVjZWl0YSBGZWRlcmFsIGRvIEJyYXNpbCAtIFJGQjEVMBMGA1UECxMMUkZCIGUtQ1BGIEExMRQwEgYDVQQLEwsoRU0gQlJBTkNPKTEXMBUGA1UECxMOMzQwNTIzNzYwMDAxNjExGTAXBgNVBAsTEHZpZGVvY29uZmVyZW5jaWExLjAsBgNVBAMTJUVMSUVCRVIgRE9TIFNBTlRPUyBNRU5ERVM6MTI2ODkyNTE2MDQwggEiMA0GCSqGSIb3DQEBAQUAA4IBDwAwggEKAoIBAQDmhEEzkRmJBVCqtckMeLOfsqm9fV7NvCNFVU+930HNFFxL52VTRJ2RNd5HYvVT35lEpTvC93pnxyGvLGWab36o/ouks4FqfIkMkPGxaC+iriBCRio+Da1I9Pqx6/T4QK9nlJcXQNi5PQrwGBYuJgCEBW+Xxeq88B0Ai9MK83NriWdWgSr8sE8sOnKYZ84j1omBU3SqKtKHNNW4Jwo+aORfFWwo7wudIZMgOOB85ECmSqWk4jv+DTyz2y5C52bPsKI//nJvvFuaIrUa4HEB8CYD3j7tq6llkTprCWbHWZs7VONfPy4kbQkgoxLniWrGeOwA1dlTQAze+wheipWaCLrBAgMBAAGjggLSMIICzjAfBgNVHSMEGDAWgBQpXkvVRky7/hanY8EdxCby3djzBTAOBgNVHQ8BAf8EBAMCBeAwaQYDVR0gBGIwYDBeBgZgTAECATMwVDBSBggrBgEFBQcCARZGaHR0cDovL3JlcG9zaXRvcmlvLmFjc2FmZXdlYi5jb20uYnIvYWMtc2FmZXdlYnJmYi9kcGMtYWNzYWZld2VicmZiLnBkZjCBrgYDVR0fBIGmMIGjME+gTaBLhklodHRwOi8vcmVwb3NpdG9yaW8uYWNzYWZld2ViLmNvbS5ici9hYy1zYWZld2VicmZiL2xjci1hYy1zYWZld2VicmZidjUuY3JsMFCgTqBMhkpodHRwOi8vcmVwb3NpdG9yaW8yLmFjc2FmZXdlYi5jb20uYnIvYWMtc2FmZXdlYnJmYi9sY3ItYWMtc2FmZXdlYnJmYnY1LmNybDCBtwYIKwYBBQUHAQEEgaowgacwUQYIKwYBBQUHMAKGRWh0dHA6Ly9yZXBvc2l0b3Jpby5hY3NhZmV3ZWIuY29tLmJyL2FjLXNhZmV3ZWJyZmIvYWMtc2FmZXdlYnJmYnY1LnA3YjBSBggrBgEFBQcwAoZGaHR0cDovL3JlcG9zaXRvcmlvMi5hY3NhZmV3ZWIuY29tLmJyL2FjLXNhZmV3ZWJyZmIvYWMtc2FmZXdlYnJmYnY1LnA3YjCBmgYDVR0RBIGSMIGPgRpLRUVOR0VOSEFSSUEyMDI0QEdNQUlMLkNPTaA4BgVgTAEDAaAvEy0wMzAyMTk5NTEyNjg5MjUxNjA0MDAwMDAwMDAwMDAwMDAwMDAwMDAwMDAwMDCgHgYFYEwBAwWgFRMTMDAwMDAwMDAwMDAwMDAwMDAwMKAXBgVgTAEDBqAOEwwwMDAwMDAwMDAwMDAwHQYDVR0lBBYwFAYIKwYBBQUHAwIGCCsGAQUFBwMEMAkGA1UdEwQCMAAwDQYJKoZIhvcNAQELBQADggIBADLT72/2nrxyg91hh3MZnTHTz8VI/b8UcHxumTkq6QkHKt0Dzs/ZNvksvBKmcONFqi34z8g2SxZNDcoyU0JybS42UenmZGVyiHhyubmBhfDD4LjIvNmiGu/q7CEVoVPYfgKuWrYUkNz1b2QRzYxF/0hlvoX2TYrnCzd/VxmWuBiC2Ti00ooSTkgzqT9PZXGxd5qoxpX+HGwveZVR/wV3ayIZ7sQiK+X07c9dZ106LQvreJMww2XJGL6XC4894maHCnI1xCrZayrYNr1tJI/Ddkbnn6ZE7aKKmkUKCTz5oPUg6F5EjDlDp3SFDn8OIYFRCxGPZAliO2uq4MoVVB9sP1tG6WL/4mbLVjVJ1GNSPNUvKuw1ioIRxnz7ILmOUncwSnN0vyMdwRYm6Qg8Crx9rYW0HV4PsWIV1MhdZElwRZ/1WQJVzgKlA/Ck+Iu3zKQl6h5/ZqRGvPk1yOA3YZ8LLIQF626NgcTtntBSguUWG+sNqZ3OSu9INxX14kOA249BIklz9AK96bdD6RkvKi5r11D1JeIpeD6t9elPcMJL9VRepHhSga03pVQGYd+5LJB7nUEgfQnBIOPses0GfvgoKWJJl3kvDHajK1keCmv1hxZVkVEKwzSeN8jrAF56VmF8tUnV0wECxXRa4V8hmq5QILeHM4kHCYqNKgvW3gO9PuwV</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qwZZxy+CDRIbrXejTFkKrJbuALVxuGlJCeRe6lNQDi0=</DigestValue>
      </Reference>
      <Reference URI="/xl/calcChain.xml?ContentType=application/vnd.openxmlformats-officedocument.spreadsheetml.calcChain+xml">
        <DigestMethod Algorithm="http://www.w3.org/2001/04/xmlenc#sha256"/>
        <DigestValue>86tbWBuv69xYJUhmkt7rNp3pyPoKEAcHTrQZNCoDEoA=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LLQF6CCIfjb3dFrBWtNElhv3ShnoV7Cmzqz7zlCW6P8=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LLQF6CCIfjb3dFrBWtNElhv3ShnoV7Cmzqz7zlCW6P8=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LLQF6CCIfjb3dFrBWtNElhv3ShnoV7Cmzqz7zlCW6P8=</DigestValue>
      </Reference>
      <Reference URI="/xl/drawings/drawing1.xml?ContentType=application/vnd.openxmlformats-officedocument.drawing+xml">
        <DigestMethod Algorithm="http://www.w3.org/2001/04/xmlenc#sha256"/>
        <DigestValue>iPo7YNuiymbARgwJlTGiSwKZ/mixoh25/++YsDYITeA=</DigestValue>
      </Reference>
      <Reference URI="/xl/drawings/drawing2.xml?ContentType=application/vnd.openxmlformats-officedocument.drawing+xml">
        <DigestMethod Algorithm="http://www.w3.org/2001/04/xmlenc#sha256"/>
        <DigestValue>p3GimTLjJuA/QZN7bKFZg6xZ3dZU9lL1MQRMBTi8W14=</DigestValue>
      </Reference>
      <Reference URI="/xl/drawings/drawing3.xml?ContentType=application/vnd.openxmlformats-officedocument.drawing+xml">
        <DigestMethod Algorithm="http://www.w3.org/2001/04/xmlenc#sha256"/>
        <DigestValue>2VVGbw7GlSihE8rPTuBxNu44Ndbpj97lxrLbFTOsIHs=</DigestValue>
      </Reference>
      <Reference URI="/xl/drawings/vmlDrawing1.vml?ContentType=application/vnd.openxmlformats-officedocument.vmlDrawing">
        <DigestMethod Algorithm="http://www.w3.org/2001/04/xmlenc#sha256"/>
        <DigestValue>YgyflpgRsn+Z6YjYSpBgQ/X27a8DrHIKF3F7zY6dJgM=</DigestValue>
      </Reference>
      <Reference URI="/xl/drawings/vmlDrawing2.vml?ContentType=application/vnd.openxmlformats-officedocument.vmlDrawing">
        <DigestMethod Algorithm="http://www.w3.org/2001/04/xmlenc#sha256"/>
        <DigestValue>k8LbfWNi1P91HNVhtWDAdXbMELekuJ/Ls57Xnx/EQJc=</DigestValue>
      </Reference>
      <Reference URI="/xl/drawings/vmlDrawing3.vml?ContentType=application/vnd.openxmlformats-officedocument.vmlDrawing">
        <DigestMethod Algorithm="http://www.w3.org/2001/04/xmlenc#sha256"/>
        <DigestValue>b48E+6qvVJzaPnakVLs0RUuRYh8W3ufmzVBv1M9tA8o=</DigestValue>
      </Reference>
      <Reference URI="/xl/embeddings/oleObject1.bin?ContentType=application/vnd.openxmlformats-officedocument.oleObject">
        <DigestMethod Algorithm="http://www.w3.org/2001/04/xmlenc#sha256"/>
        <DigestValue>PZU94PcCRyS+JYgNohAcG7W/GyERh2b/P1+GIsndGMw=</DigestValue>
      </Reference>
      <Reference URI="/xl/embeddings/oleObject2.bin?ContentType=application/vnd.openxmlformats-officedocument.oleObject">
        <DigestMethod Algorithm="http://www.w3.org/2001/04/xmlenc#sha256"/>
        <DigestValue>PZU94PcCRyS+JYgNohAcG7W/GyERh2b/P1+GIsndGMw=</DigestValue>
      </Reference>
      <Reference URI="/xl/embeddings/oleObject3.bin?ContentType=application/vnd.openxmlformats-officedocument.oleObject">
        <DigestMethod Algorithm="http://www.w3.org/2001/04/xmlenc#sha256"/>
        <DigestValue>PZU94PcCRyS+JYgNohAcG7W/GyERh2b/P1+GIsndGMw=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ktwY8u7lK8STNFhbAIeDTH+NO8QHMXfe1ZtCFk2pD9s=</DigestValue>
      </Reference>
      <Reference URI="/xl/externalLinks/externalLink1.xml?ContentType=application/vnd.openxmlformats-officedocument.spreadsheetml.externalLink+xml">
        <DigestMethod Algorithm="http://www.w3.org/2001/04/xmlenc#sha256"/>
        <DigestValue>rRSoLUJHSikmA2Akp68l5pUmRRupsUfKGsC39cZl6QI=</DigestValue>
      </Reference>
      <Reference URI="/xl/media/image1.emf?ContentType=image/x-emf">
        <DigestMethod Algorithm="http://www.w3.org/2001/04/xmlenc#sha256"/>
        <DigestValue>yWukx9iBxaXYS7YeJ8OBdsouyitmjIiKwVKuu9YJxgc=</DigestValue>
      </Reference>
      <Reference URI="/xl/printerSettings/printerSettings1.bin?ContentType=application/vnd.openxmlformats-officedocument.spreadsheetml.printerSettings">
        <DigestMethod Algorithm="http://www.w3.org/2001/04/xmlenc#sha256"/>
        <DigestValue>/38TnLiJB2PwdOeDuCSwVphQuaV3yEHRfSbJDcn1OTs=</DigestValue>
      </Reference>
      <Reference URI="/xl/printerSettings/printerSettings2.bin?ContentType=application/vnd.openxmlformats-officedocument.spreadsheetml.printerSettings">
        <DigestMethod Algorithm="http://www.w3.org/2001/04/xmlenc#sha256"/>
        <DigestValue>9FuMPROarp4QrzUuHQgH0p6+EK5AnVdajLgpTfwMhKM=</DigestValue>
      </Reference>
      <Reference URI="/xl/printerSettings/printerSettings3.bin?ContentType=application/vnd.openxmlformats-officedocument.spreadsheetml.printerSettings">
        <DigestMethod Algorithm="http://www.w3.org/2001/04/xmlenc#sha256"/>
        <DigestValue>FUBlxtDI865pXUynuOqbYmRsMPyq6i9sevxDIqbaji0=</DigestValue>
      </Reference>
      <Reference URI="/xl/sharedStrings.xml?ContentType=application/vnd.openxmlformats-officedocument.spreadsheetml.sharedStrings+xml">
        <DigestMethod Algorithm="http://www.w3.org/2001/04/xmlenc#sha256"/>
        <DigestValue>q39I8q8qkePCTj5OfVN1KE4hH0m+fx/EXdsVouFxqQY=</DigestValue>
      </Reference>
      <Reference URI="/xl/styles.xml?ContentType=application/vnd.openxmlformats-officedocument.spreadsheetml.styles+xml">
        <DigestMethod Algorithm="http://www.w3.org/2001/04/xmlenc#sha256"/>
        <DigestValue>WuJMXYAR/cSZtBRdBuiuMCgHhAE/Xc+igbD4IshqGGg=</DigestValue>
      </Reference>
      <Reference URI="/xl/theme/theme1.xml?ContentType=application/vnd.openxmlformats-officedocument.theme+xml">
        <DigestMethod Algorithm="http://www.w3.org/2001/04/xmlenc#sha256"/>
        <DigestValue>2ySHvcCe9Ql4H04A/F9OYECk8mIFU30yM91iPxnmca4=</DigestValue>
      </Reference>
      <Reference URI="/xl/workbook.xml?ContentType=application/vnd.openxmlformats-officedocument.spreadsheetml.sheet.main+xml">
        <DigestMethod Algorithm="http://www.w3.org/2001/04/xmlenc#sha256"/>
        <DigestValue>vLdk7BnJ7W7b1fBSXyxI2A6DHrdTNuNHu8fyCDvpF14=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ooNT4HnOjhHPVGvil5QShHLpYoZDgm9uxSNOqDhmv0w=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sbS25n98r30P1oD/aZY316jdIttYJjK0zuGOsvVzEqw=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1MFPRfcVyfH4rLam8FcBKfujUXgnQ/JU1IFQzCdPvB8=</DigestValue>
      </Reference>
      <Reference URI="/xl/worksheets/sheet1.xml?ContentType=application/vnd.openxmlformats-officedocument.spreadsheetml.worksheet+xml">
        <DigestMethod Algorithm="http://www.w3.org/2001/04/xmlenc#sha256"/>
        <DigestValue>2S6k7+uknj4GiPvhqL4BYbxdbX6WwljwgMejy1NYNhI=</DigestValue>
      </Reference>
      <Reference URI="/xl/worksheets/sheet2.xml?ContentType=application/vnd.openxmlformats-officedocument.spreadsheetml.worksheet+xml">
        <DigestMethod Algorithm="http://www.w3.org/2001/04/xmlenc#sha256"/>
        <DigestValue>DUj/bkBLL63jHRIrMEGTfyvRQfHFOljpK2b4HxIcZyI=</DigestValue>
      </Reference>
      <Reference URI="/xl/worksheets/sheet3.xml?ContentType=application/vnd.openxmlformats-officedocument.spreadsheetml.worksheet+xml">
        <DigestMethod Algorithm="http://www.w3.org/2001/04/xmlenc#sha256"/>
        <DigestValue>ma+UMMuvEmLPjm/qdBMPu5ADHq31aTyEyrf3BENjP2o=</DigestValue>
      </Reference>
    </Manifest>
    <SignatureProperties>
      <SignatureProperty Id="idSignatureTime" Target="#idPackageSignature">
        <mdssi:SignatureTime xmlns:mdssi="http://schemas.openxmlformats.org/package/2006/digital-signature">
          <mdssi:Format>YYYY-MM-DDThh:mm:ssTZD</mdssi:Format>
          <mdssi:Value>2024-07-10T17:28:39Z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16.0.14430/23</OfficeVersion>
          <ApplicationVersion>16.0.14430</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2024-07-10T17:28:39Z</xd:SigningTime>
          <xd:SigningCertificate>
            <xd:Cert>
              <xd:CertDigest>
                <DigestMethod Algorithm="http://www.w3.org/2001/04/xmlenc#sha256"/>
                <DigestValue>G79ANfSLv2zqHPyFErZLWfN4S/RJgRWWKe+px5fKtbk=</DigestValue>
              </xd:CertDigest>
              <xd:IssuerSerial>
                <X509IssuerName>CN=AC SAFEWEB RFB v5, OU=Secretaria da Receita Federal do Brasil - RFB, O=ICP-Brasil, C=BR</X509IssuerName>
                <X509SerialNumber>8788303448378973193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2TCCBMGgAwIBAgIBFDANBgkqhkiG9w0BAQ0FADCBkDELMAkGA1UEBhMCQlIxEzARBgNVBAoMCklDUC1CcmFzaWwxNDAyBgNVBAsMK0F1dG9yaWRhZGUgQ2VydGlmaWNhZG9yYSBSYWl6IEJyYXNpbGVpcmEgdjUxNjA0BgNVBAMMLUFDIFNlY3JldGFyaWEgZGEgUmVjZWl0YSBGZWRlcmFsIGRvIEJyYXNpbCB2NDAeFw0xODAxMzExNzEyMjZaFw0yOTAyMjAxNzEyMjZaMHYxCzAJBgNVBAYTAkJSMRMwEQYDVQQKEwpJQ1AtQnJhc2lsMTYwNAYDVQQLEy1TZWNyZXRhcmlhIGRhIFJlY2VpdGEgRmVkZXJhbCBkbyBCcmFzaWwgLSBSRkIxGjAYBgNVBAMTEUFDIFNBRkVXRUIgUkZCIHY1MIICIjANBgkqhkiG9w0BAQEFAAOCAg8AMIICCgKCAgEAmjjzy8+APTin3kQJtD0/MxLtTC4UWqhv753mI6ha0g/YLqUkrirkzy8AiZFTBFPNmoETg7PRHZMpX9egg2xnQFGXFbKIIVwNvQ1fRkcHwY3myTZ2FOCVUs22D7SOUlS5frJ/C1Z4w9B2LQov6tlkfliu4NShGt+/yo6kCL1I+ClDWd5i3o6BJeP3EnZmzZG6PhQA7/cMFkDt8M5H4ll2L7QzYzecdOdMDnwNYEs0sPuxow/3Fs2qNg2kUI3iVqBzVmPo4svxrvFRRse8GzZZGn0ew5F8F2Qi4Khzpq+hjY60mPSiGDJgIlqmL1S6dUapPsijzcjjha9GSoDcxAXs0NxJ0pxn9QyT+vsT37QH5QrYzkLY4IrUKdugS+ovsV/1qw8bmoYAOTS3j2F6xSj3hB4Oi06JjGnnmbZ2PN8sK/IB83O4kpclJ6zPXROYpfAnLVPkZPz+YKVDJYDoeObfvV1EydzPaS5lI0h1NTRbkU9mhB+bjKSMy5crY/sQDnc8+xVknRsBYf+4Ux+CPMWXzq5C+93a8B9qPijdGuwE4Uuk8+UB7rKRamBbR/8rBlFVg8IxYgJO3h1ie2ggEAhttCdSBLJw/DY+52o4RaEkRYfS6UOoFav36wARBHi1q1rLfEPs7ChhIU++c3hQ5R6mNOIBQ/lwDs8IKxsNTM++218CAwEAAaOCAVUwggFRMIGnBgNVHSAEgZ8wgZwwTAYGYEwBAgEzMEIwQAYIKwYBBQUHAgEWNGh0dHA6Ly93d3cucmVjZWl0YS5mYXplbmRhLmdvdi5ici9hY3JmYi9kcGNhY3JmYi5wZGYwTAYGYEwBAgMwMEIwQAYIKwYBBQUHAgEWNGh0dHA6Ly93d3cucmVjZWl0YS5mYXplbmRhLmdvdi5ici9hY3JmYi9kcGNhY3JmYi5wZGYwRAYDVR0fBD0wOzA5oDegNYYzaHR0cDovL3d3dy5yZWNlaXRhLmZhemVuZGEuZ292LmJyL2FjcmZiL2FjcmZidjQuY3JsMB8GA1UdIwQYMBaAFBqY5kPKHN2SnpljRVoq6R+HIM01MB0GA1UdDgQWBBQpXkvVRky7/hanY8EdxCby3djzBTAPBgNVHRMBAf8EBTADAQH/MA4GA1UdDwEB/wQEAwIBBjANBgkqhkiG9w0BAQ0FAAOCAgEAGWC5rgd5HgB7JalALQjschl/067u14PAKrZuGJFJN0vSBJAeZNZgalmsJJz+IlxrNYQWUXKm3l8NLw9ar2wHKDPD8DIPC7rFeyb15ETI2LJR2VqT5vHsG/aZXcv6Vmm7lFOn0aFGfBXNX0ZjzbtOianhcBoHAydmSZv4k91kpJ+kprbGCcI561UliVTjxxk3VNtpcKxEcextm0UUQEiF8po+qmtE+K/y7RN7YzY/S6NBfEJYoqLjqQST3xyb7mtxks/jIyWnvzh7WW4Nk1s3L7H3+3AbF1WREzmFUOyx7y6cgJudvdF96YSHu5ds3qrJv5qIs0L1vZTyLjNl6MP3WSxs1O9FQffNFafogL7IU/4BjOKt7XVkrempqgWvVdjUKYr7gwxTrT0d2qKgpXASgxRdKPOJ0aca70PrZycZrVwENTnpzh0heXop/BMgrrHNUxJ91lnQkJPeNOxzHpcwCPNuWZ4eGR9df8aFrGViaUb50pMQa4zpH5v9dIYjuMkDlsfvoV/92OX5L3Zo2Se0n4RjJ1oF99NQcD7SZWNNUHUKeuhQ1I+ld2RDqP7GWxH1tlWkYT9Eo3cFNlEU8Ou48irj43lU99FxM7E7CLIhoX8PrbY1oGJYJ+v3Vysqb/uXLz84SkhvHH1eW0mwsTd62oYNClLDg+PQllrysLTu5Kg=</xd:EncapsulatedX509Certificate>
            <xd:EncapsulatedX509Certificate>MIIGYDCCBEigAwIBAgIBBDANBgkqhkiG9w0BAQ0FADCBlzELMAkGA1UEBhMCQlIxEzARBgNVBAoMCklDUC1CcmFzaWwxPTA7BgNVBAsMNEluc3RpdHV0byBOYWNpb25hbCBkZSBUZWNub2xvZ2lhIGRhIEluZm9ybWFjYW8gLSBJVEkxNDAyBgNVBAMMK0F1dG9yaWRhZGUgQ2VydGlmaWNhZG9yYSBSYWl6IEJyYXNpbGVpcmEgdjUwHhcNMTYwNzIwMTMzMjA0WhcNMjkwMzAyMTIwMDA0WjCBkDELMAkGA1UEBhMCQlIxEzARBgNVBAoMCklDUC1CcmFzaWwxNDAyBgNVBAsMK0F1dG9yaWRhZGUgQ2VydGlmaWNhZG9yYSBSYWl6IEJyYXNpbGVpcmEgdjUxNjA0BgNVBAMMLUFDIFNlY3JldGFyaWEgZGEgUmVjZWl0YSBGZWRlcmFsIGRvIEJyYXNpbCB2NDCCAiIwDQYJKoZIhvcNAQEBBQADggIPADCCAgoCggIBAJ1gd6oPyvAvYC0B5fUItXFU/csX2yNEOVJjr/SeuSv5bE0gIc/kUjoYVNMuUe+CTBY/gkoIiwR7qr7Dsp9jn8FTLnALrn6j1sbbkoD4ytTI3WHUuiefz/oApv+H5zPswj3JqUyXaK7bzN5Akc3PNFUzRb3+UbtYA2fXinBAewxrpZidGX0A+ioC++qPq06APTio9SWSBBGEZgmLOAHpkdHhNUAaP9MJXRcQ9k4kilOt3uewRP7EKMyMGDyNPeqDtWCWCEif7vZiLScrKSY3l25nCW9wVN8qQ0G8mJwMTFhntZfG7098kRN0fIVAstyT4KsyVIOWgj8r2pZ913yJfobMROyl89X5leR298gzwDhN2UKJXHmf7XFzqOTg0Hl4dK5LzSg07Ry2DqooFwdvxjBXlWdAVkTdZo5lM5FQGr5uNDFyL2DQwDtmpMrQ7QrVA4saXfwBsMWMel20siX8t2bOFIXHc1HiUDxETgCQw4542pwOtFPj8+UFag+ypZhyk8voAaXQjw3qGubWI68jFNZTrNXjQThIlJWI83OWjcvmIr4SPgbf9hIIHzznSdzqPXXdAZRNS9fxrxmgoTcG4I7cu1hZgBv9HHIaUKr2MwXAdNiqoe71wDkLCKUx8/fVJnhswqHBHYAj+KjBwyoJW1JliL91QOT3Bjz2epj7kj7tAgMBAAGjgbswgbgwHQYDVR0OBBYEFBqY5kPKHN2SnpljRVoq6R+HIM01MA8GA1UdEwEB/wQFMAMBAf8wDgYDVR0PAQH/BAQDAgEGMBQGA1UdIAQNMAswCQYFYEwBAQgwADA/BgNVHR8EODA2MDSgMqAwhi5odHRwOi8vYWNyYWl6LmljcGJyYXNpbC5nb3YuYnIvTENSYWNyYWl6djUuY3JsMB8GA1UdIwQYMBaAFGmovnXZxO9s5xNF5GFu5Wj4tkBeMA0GCSqGSIb3DQEBDQUAA4ICAQBrQuAL6TWbdnOpHbgSzAd9Pkc+vr5uTd7ml4xfPPs/I+BNCGT9Q6OTx/26m6q9rOrl6/9AASYDE5esiwBlaQ4OPzQQ37zrf5d4FnGxnsRMdjEL2pjks7ull66LZX8k5HOfnxy5iYo1hTy46UYg28PXdL55qTljilj4LueNFlTCmK2m9Vo1E6F/Ss79D31uwVBadgoK/i95dFONNlSj/w3/sa9Pbkq3JCJ10ET01GmBSTrtired+zzcj26QT0hjQQ5PUB6wV2+bhUx+WN/rXiLph/DPvy7gg8hrn4mVHBYOEPPoq7qBsX77cswycENKXrlq+gHA2Lj8hkrbfQt4pZQzT+6nLOSOyqMI21ql781eErJySwJ0R9LdPQNm3MUS/ifoRPdjFGWUktBRue/03QrVYtwFBMaIjF/p93Bmb/42xfkL/TG/W6EicBcGLms2SU4pBtw+NDFMQ1YXxNJQoNJ2uzxnzBSqdr5bF5qZth4EHob+I8uUFYylIoCHWvMD1pAxTu8fC9366lkt7cpBARiOdB2MN31JQK3nxjeQeXHiudm8twSzNp0wbJViUiRfNZbqH3yNe8ZTYUQds7hCCcZh3pZbe4PNWS2WDiifF9uXRdfAL3qsEubQOrA/s+EvZha6afCs4d4BlGKQsf64r0iPnX6hFxR4h4sXRI9x5xRMtA==</xd:EncapsulatedX509Certificate>
            <xd:EncapsulatedX509Certificate>MIIGoTCCBImgAwIBAgIBATANBgkqhkiG9w0BAQ0FADCBlzELMAkGA1UEBhMCQlIxEzARBgNVBAoMCklDUC1CcmFzaWwxPTA7BgNVBAsMNEluc3RpdHV0byBOYWNpb25hbCBkZSBUZWNub2xvZ2lhIGRhIEluZm9ybWFjYW8gLSBJVEkxNDAyBgNVBAMMK0F1dG9yaWRhZGUgQ2VydGlmaWNhZG9yYSBSYWl6IEJyYXNpbGVpcmEgdjUwHhcNMTYwMzAyMTMwMTM4WhcNMjkwMzAyMjM1OTM4WjCBlzELMAkGA1UEBhMCQlIxEzARBgNVBAoMCklDUC1CcmFzaWwxPTA7BgNVBAsMNEluc3RpdHV0byBOYWNpb25hbCBkZSBUZWNub2xvZ2lhIGRhIEluZm9ybWFjYW8gLSBJVEkxNDAyBgNVBAMMK0F1dG9yaWRhZGUgQ2VydGlmaWNhZG9yYSBSYWl6IEJyYXNpbGVpcmEgdjUwggIiMA0GCSqGSIb3DQEBAQUAA4ICDwAwggIKAoICAQD3LXgabUWsF+gUXw/6YODeF2XkqEyfk3VehdsIx+3/ERgdjCS/ouxYR0Epi2hdoMUVJDNf3XQfjAWXJyCoTneHYAl2McMdvoqtLB2ileQlJiis0fTtYTJayee9BAIdIrCor1Lc0vozXCpDtq5nTwhjIocaZtcuFsdrkl+nbfYxl5m7vjTkTMS6j8ffjmFzbNPDlJuV3Vy7AzapPVJrMl6UHPXCHMYMzl0KxR/47S5XGgmLYkYt8bNCHA3fg07y+Gtvgu+SNhMPwWKIgwhYw+9vErOnavRhOimYo4M2AwNpNK0OKLI7Im5V094jFp4Ty+mlmfQH00k8nkSUEN+1TGGkhv16c2hukbx9iCfbmk7im2hGKjQA8eH64VPYoS2qdKbPbd3xDDHN2croYKpy2U2oQTVBSf9hC3o6fKo3zp0U3dNiw7ZgWKS9UwP31Q0gwgB1orZgLuF+LIppHYwxcTG/AovNWa4sTPukMiX2L+p7uIHExTZJJU4YoDacQh/mfbPIz3261He4YFmQ35sfw3eKHQSOLyiVfev/n0l/r308PijEd+d+Hz5RmqIzS8jYXZIeJxym4mEjE1fKpeP56Ea52LlIJ8ZqsJ3xzHWu3WkAVz4hMqrX6BPMGW2IxOuEUQyIaCBg1lI6QLiPMHvo2/J7gu4YfqRcH6i27W3HyzamEQIDAQABo4H1MIHyME4GA1UdIARHMEUwQwYFYEwBAQAwOjA4BggrBgEFBQcCARYsaHR0cDovL2FjcmFpei5pY3BicmFzaWwuZ292LmJyL0RQQ2FjcmFpei5wZGYwPwYDVR0fBDgwNjA0oDKgMIYuaHR0cDovL2FjcmFpei5pY3BicmFzaWwuZ292LmJyL0xDUmFjcmFpenY1LmNybDAfBgNVHSMEGDAWgBRpqL512cTvbOcTReRhbuVo+LZAXjAdBgNVHQ4EFgQUaai+ddnE72znE0XkYW7laPi2QF4wDwYDVR0TAQH/BAUwAwEB/zAOBgNVHQ8BAf8EBAMCAQYwDQYJKoZIhvcNAQENBQADggIBABRt2/JiWapef7o/plhR4PxymlMIp/JeZ5F0BZ1XafmYpl5g6pRokFrIRMFXLyEhlgo51I05InyCc9Td6UXjlsOASTc/LRavyjB/8NcQjlRYDh6xf7OdP05mFcT/0+6bYRtNgsnUbr10pfsK/UzyUvQWbumGS57hCZrAZOyd9MzukiF/azAa6JfoZk2nDkEudKOY8tRyTpMmDzN5fufPSC3v7tSJUqTqo5z7roN/FmckRzGAYyz5XulbOc5/UsAT/tk+KP/clbbqd/hhevmmdJclLr9qWZZcOgzuFU2YsgProtVu0fFNXGr6KK9fu44pOHajmMsTXK3X7r/Pwh19kFRow5F3RQMUZC6Re0YLfXh+ypnUSCzA+uL4JPtHIGyvkbWiulkustpOKUSVwBPzvA2sQUOvqdbAR7C8jcHYFJMuK2HZFji7pxcWWab/NKsFcJ3sluDjmhizpQaxbYTfAVXu3q8yd0su/BHHhBpteyHvYyyz0Eb9LUysR2cMtWvfPU6vnoPgYvOGO1CziyGEsgKULkCH4o2Vgl1gQuKWO4V68rFW8a/jvq28sbY+y/Ao0I5ohpnBcQOAawiFbz6yJtObajYMuztDDP8oY656EuuJXBJhuKAJPI/7WDtgfV8ffOh/iQGQATVMtgDN0gv8bn5NdUX8UMNX1sHhU3H1UpoW</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U1T+oClEzWUm5f2I/QaByTL30Ow=</DigestValue>
    </Reference>
    <Reference URI="#idOfficeObject" Type="http://www.w3.org/2000/09/xmldsig#Object">
      <DigestMethod Algorithm="http://www.w3.org/2000/09/xmldsig#sha1"/>
      <DigestValue>4SOqEzDdzGGZpIxH8Alo49YugLw=</DigestValue>
    </Reference>
  </SignedInfo>
  <SignatureValue>
    R2AWYMajKCaBRt3isxzzpTbCPMyPKtYberHdoF5cS1k3hOf6KSRrM7QVYzuRL6BvAs2KJ0g2
    HYNU154+nBgHNJwCcYsYJempwnmE/VNcxckamIJGFc+AmoHHw0gDkry6wl2TQRnCXlc2Wxkh
    ehNcqt595kLRxlVi56lSoHAWEuEVXJGMwgj17tx4qyRxglrV0DOMTxYGVGdPJrCLLEr1OQax
    W9LXF+bmv83h4laxWDfFzK30hisE6P3LEdYMj5WnMUFsHiwt5Z/MPjy9YEvHYm0udn3OYYBR
    O8XZnmtR0lz+X7kRTz7GHhjDAy5XLju/RwZ/Of+LOr36nth/I2R2og==
  </SignatureValue>
  <KeyInfo>
    <KeyValue>
      <RSAKeyValue>
        <Modulus>
            xNwGYy2O1/s82ZfevzuMoydC51bD/+I6YbKV56EL9uSRKA76jeNi82aChef/Kv0ba3hk7cjz
            0ZTtgy4bxEoTdH/mm7T8NvE6kYOLnYEQIfao0CoRIeBlZwq1oLcpnehiWOgwbvUzyrQc6SYh
            ZVy63SWi+2jmenO+jobpDljQtg6JLTab9JA5vWioW0m6NEJ0czpuxz+nx1IjDavoRWs5nMQw
            KUGSkxZ9ytFcv0sIZs8/7PYxp+wBPgZFVDF2gc2bVvGdalkjZRecVldAvexNI/Vi7814F7Mm
            h898NXe5N99A6biyJl5EgndBuDZrdAbaM88KxYSW2FZtppfJLXcpOQ==
          </Modulus>
        <Exponent>AQAB</Exponent>
      </RSAKeyValue>
    </KeyValue>
    <X509Data>
      <X509Certificate>
          MIIHBTCCBO2gAwIBAgIIHAgjEhlS7hEwDQYJKoZIhvcNAQELBQAwWTELMAkGA1UEBhMCQlIx
          EzARBgNVBAoTCklDUC1CcmFzaWwxFTATBgNVBAsTDEFDIFNPTFVUSSB2NTEeMBwGA1UEAxMV
          QUMgU09MVVRJIE11bHRpcGxhIHY1MB4XDTIzMTIxOTE2NTUwMFoXDTI2MTIxOTE2NTUwMFow
          gboxCzAJBgNVBAYTAkJSMRMwEQYDVQQKEwpJQ1AtQnJhc2lsMR4wHAYDVQQLExVBQyBTT0xV
          VEkgTXVsdGlwbGEgdjUxFzAVBgNVBAsTDjI3ODA4MTQ0MDAwMTI1MRMwEQYDVQQLEwpQcmVz
          ZW5jaWFsMRowGAYDVQQLExFDZXJ0aWZpY2FkbyBQRiBBMzEsMCoGA1UEAxMjQ0xPVkVTIERB
          IFNJTFZBIEJPVEVMSE86MjkxMzQ4MDM2NTMwggEiMA0GCSqGSIb3DQEBAQUAA4IBDwAwggEK
          AoIBAQDE3AZjLY7X+zzZl96/O4yjJ0LnVsP/4jphspXnoQv25JEoDvqN42LzZoKF5/8q/Rtr
          eGTtyPPRlO2DLhvEShN0f+abtPw28TqRg4udgRAh9qjQKhEh4GVnCrWgtymd6GJY6DBu9TPK
          tBzpJiFlXLrdJaL7aOZ6c76OhukOWNC2DoktNpv0kDm9aKhbSbo0QnRzOm7HP6fHUiMNq+hF
          azmcxDApQZKTFn3K0Vy/Swhmzz/s9jGn7AE+BkVUMXaBzZtW8Z1qWSNlF5xWV0C97E0j9WLv
          zXgXsyaHz3w1d7k330DpuLImXkSCd0G4Nmt0BtozzwrFhJbYVm2ml8ktdyk5AgMBAAGjggJt
          MIICaTAJBgNVHRMEAjAAMB8GA1UdIwQYMBaAFMVS7SWACd+cgsifR8bdtF8x3bmxMFQGCCsG
          AQUFBwEBBEgwRjBEBggrBgEFBQcwAoY4aHR0cDovL2NjZC5hY3NvbHV0aS5jb20uYnIvbGNy
          L2FjLXNvbHV0aS1tdWx0aXBsYS12NS5wN2IwgZwGA1UdEQSBlDCBkYEccHJlZmVpdG9AbWly
          YWRvdXJvLm1nLmdvdi5icqA4BgVgTAEDAaAvEy0yNjExMTk1NzI5MTM0ODAzNjUzMDAwMDAw
          MDAwMDAwMDAwMDAwMDAwMDAwMDCgFwYFYEwBAwagDhMMMDAwMDAwMDAwMDAwoB4GBWBMAQMF
          oBUTEzAwMDAwMDAwMDAwMDAwMDAwMDAwXQYDVR0gBFYwVDBSBgZgTAECAyUwSDBGBggrBgEF
          BQcCARY6aHR0cDovL2NjZC5hY3NvbHV0aS5jb20uYnIvZG9jcy9kcGMtYWMtc29sdXRpLW11
          bHRpcGxhLnBkZjApBgNVHSUEIjAgBggrBgEFBQcDAgYIKwYBBQUHAwQGCisGAQQBgjcUAgIw
          gYwGA1UdHwSBhDCBgTA+oDygOoY4aHR0cDovL2NjZC5hY3NvbHV0aS5jb20uYnIvbGNyL2Fj
          LXNvbHV0aS1tdWx0aXBsYS12NS5jcmwwP6A9oDuGOWh0dHA6Ly9jY2QyLmFjc29sdXRpLmNv
          bS5ici9sY3IvYWMtc29sdXRpLW11bHRpcGxhLXY1LmNybDAdBgNVHQ4EFgQUJI2Yrylkq5e1
          AkBll23/JA4lrmEwDgYDVR0PAQH/BAQDAgXgMA0GCSqGSIb3DQEBCwUAA4ICAQAcLO7DPe55
          8cKZ8mncqrAOrhpOUa9nclPwkuy50zVMaZMhyi71KE/YUsszLeJP3gd4X6kWDuGb0VpqVn3q
          cgJ/HdHNYpJqzkhhIaZ97kWWBxljxCleYCUefubNoYI2aWyES4SkK2Q8HLAuQb6KU7bngklP
          KRW6M4j8l9tXLD246tpayvoXeYkrsnckGVVksZ0yCxxr2twAxYI/fu0SdgTiVG+gOrDx/ZrL
          MKKQNMjDiIZ8P37WcELO2bCTWokVf1GOFhTmMc+QTtXh1LG9kR/NNpFMtwgqL9xSMKXD4bHI
          teoMv9FVqe0NYw2BDsuAxtrGbFLOQcy+dYSGG+I4IWg64jYb9PucqLyPziitSlHvNGUrHdIY
          OYBCaZnjm5HNsgKU5myLLQYnhjxo9qECJQxX7+3c3zKO6V9n0YNhSjM0PcxnMMGxXL1I9um6
          OfUst9ItfJ/m7ZcNn6J3yAkkQ1TEbA3WA5P95KVs/4DYxTSmYZyEfYay1lv+HAvZJ4kQQ64A
          XUpgthitNx5xq4PBA53RUOLlpuom+YyzNiqbSsl3Si/5h5pV0fw13hzlhFWh3jvOhnxyvLPy
          XQH8aVqKg6V/qOkAK+AlmUGQ4CrsXPQXZXX8/whZxemenvoL7Rw/SeNUil5YXLWxI+cElZjY
          slng1g9eS+RyMxMG5ivP5bQDNw==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C2BUu4h+m593zwz7/6UI0THdz3s=</DigestValue>
      </Reference>
      <Reference URI="/xl/calcChain.xml?ContentType=application/vnd.openxmlformats-officedocument.spreadsheetml.calcChain+xml">
        <DigestMethod Algorithm="http://www.w3.org/2000/09/xmldsig#sha1"/>
        <DigestValue>zyyq/LvOO79mRAl0yRJrpkNCYQQ=</DigestValue>
      </Reference>
      <Reference URI="/xl/drawings/_rels/vmlDrawing1.v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i7jxgZTkWBerH7eBaAIusDPbN2g=</DigestValue>
      </Reference>
      <Reference URI="/xl/drawings/_rels/vmlDrawing2.v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i7jxgZTkWBerH7eBaAIusDPbN2g=</DigestValue>
      </Reference>
      <Reference URI="/xl/drawings/_rels/vmlDrawing3.v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i7jxgZTkWBerH7eBaAIusDPbN2g=</DigestValue>
      </Reference>
      <Reference URI="/xl/drawings/drawing1.xml?ContentType=application/vnd.openxmlformats-officedocument.drawing+xml">
        <DigestMethod Algorithm="http://www.w3.org/2000/09/xmldsig#sha1"/>
        <DigestValue>QWOy181QRYHJqtsjegMDTAiAn0Q=</DigestValue>
      </Reference>
      <Reference URI="/xl/drawings/drawing2.xml?ContentType=application/vnd.openxmlformats-officedocument.drawing+xml">
        <DigestMethod Algorithm="http://www.w3.org/2000/09/xmldsig#sha1"/>
        <DigestValue>OPwwGbzkvoSGYHFpLoVYw8Lz6yM=</DigestValue>
      </Reference>
      <Reference URI="/xl/drawings/drawing3.xml?ContentType=application/vnd.openxmlformats-officedocument.drawing+xml">
        <DigestMethod Algorithm="http://www.w3.org/2000/09/xmldsig#sha1"/>
        <DigestValue>v71USrQ6OK1Xr2v8UN/FXqsfkmY=</DigestValue>
      </Reference>
      <Reference URI="/xl/drawings/vmlDrawing1.vml?ContentType=application/vnd.openxmlformats-officedocument.vmlDrawing">
        <DigestMethod Algorithm="http://www.w3.org/2000/09/xmldsig#sha1"/>
        <DigestValue>BHYx/ZEBhR/qheXFe2zUvD6eJ78=</DigestValue>
      </Reference>
      <Reference URI="/xl/drawings/vmlDrawing2.vml?ContentType=application/vnd.openxmlformats-officedocument.vmlDrawing">
        <DigestMethod Algorithm="http://www.w3.org/2000/09/xmldsig#sha1"/>
        <DigestValue>6LC5DbglVILG47zuixTenh7hnLs=</DigestValue>
      </Reference>
      <Reference URI="/xl/drawings/vmlDrawing3.vml?ContentType=application/vnd.openxmlformats-officedocument.vmlDrawing">
        <DigestMethod Algorithm="http://www.w3.org/2000/09/xmldsig#sha1"/>
        <DigestValue>74zRQupH/VoM6PvsrfiDp/T0Jdw=</DigestValue>
      </Reference>
      <Reference URI="/xl/embeddings/oleObject1.bin?ContentType=application/vnd.openxmlformats-officedocument.oleObject">
        <DigestMethod Algorithm="http://www.w3.org/2000/09/xmldsig#sha1"/>
        <DigestValue>0gh5KESa4vr3YXp9lWN7pb9wAJw=</DigestValue>
      </Reference>
      <Reference URI="/xl/embeddings/oleObject2.bin?ContentType=application/vnd.openxmlformats-officedocument.oleObject">
        <DigestMethod Algorithm="http://www.w3.org/2000/09/xmldsig#sha1"/>
        <DigestValue>0gh5KESa4vr3YXp9lWN7pb9wAJw=</DigestValue>
      </Reference>
      <Reference URI="/xl/embeddings/oleObject3.bin?ContentType=application/vnd.openxmlformats-officedocument.oleObject">
        <DigestMethod Algorithm="http://www.w3.org/2000/09/xmldsig#sha1"/>
        <DigestValue>0gh5KESa4vr3YXp9lWN7pb9wAJw=</DigestValue>
      </Reference>
      <Reference URI="/xl/externalLinks/externalLink1.xml?ContentType=application/vnd.openxmlformats-officedocument.spreadsheetml.externalLink+xml">
        <DigestMethod Algorithm="http://www.w3.org/2000/09/xmldsig#sha1"/>
        <DigestValue>neskZRPUBGpibpGqUd3OTuDDohA=</DigestValue>
      </Reference>
      <Reference URI="/xl/media/image1.emf?ContentType=image/x-emf">
        <DigestMethod Algorithm="http://www.w3.org/2000/09/xmldsig#sha1"/>
        <DigestValue>Za4LZ7PezgRILcsalq0lqQzIDd0=</DigestValue>
      </Reference>
      <Reference URI="/xl/printerSettings/printerSettings1.bin?ContentType=application/vnd.openxmlformats-officedocument.spreadsheetml.printerSettings">
        <DigestMethod Algorithm="http://www.w3.org/2000/09/xmldsig#sha1"/>
        <DigestValue>IIIt7bInOU+qUlXJA65d1D8N5iU=</DigestValue>
      </Reference>
      <Reference URI="/xl/printerSettings/printerSettings2.bin?ContentType=application/vnd.openxmlformats-officedocument.spreadsheetml.printerSettings">
        <DigestMethod Algorithm="http://www.w3.org/2000/09/xmldsig#sha1"/>
        <DigestValue>i7Y7MM2pSNhe95i4q2+PG0B5qGY=</DigestValue>
      </Reference>
      <Reference URI="/xl/printerSettings/printerSettings3.bin?ContentType=application/vnd.openxmlformats-officedocument.spreadsheetml.printerSettings">
        <DigestMethod Algorithm="http://www.w3.org/2000/09/xmldsig#sha1"/>
        <DigestValue>22a1Zs53XAZkBTUVZGK6fswX+5c=</DigestValue>
      </Reference>
      <Reference URI="/xl/sharedStrings.xml?ContentType=application/vnd.openxmlformats-officedocument.spreadsheetml.sharedStrings+xml">
        <DigestMethod Algorithm="http://www.w3.org/2000/09/xmldsig#sha1"/>
        <DigestValue>Eih7be4nYHQgDHRiPbG7+maU/qc=</DigestValue>
      </Reference>
      <Reference URI="/xl/styles.xml?ContentType=application/vnd.openxmlformats-officedocument.spreadsheetml.styles+xml">
        <DigestMethod Algorithm="http://www.w3.org/2000/09/xmldsig#sha1"/>
        <DigestValue>JnhsESF0x9/3NkwmQJzRkljG2Xo=</DigestValue>
      </Reference>
      <Reference URI="/xl/theme/theme1.xml?ContentType=application/vnd.openxmlformats-officedocument.theme+xml">
        <DigestMethod Algorithm="http://www.w3.org/2000/09/xmldsig#sha1"/>
        <DigestValue>GiN5+//QMx/r04lLdrjPd7YZCdk=</DigestValue>
      </Reference>
      <Reference URI="/xl/workbook.xml?ContentType=application/vnd.openxmlformats-officedocument.spreadsheetml.sheet.main+xml">
        <DigestMethod Algorithm="http://www.w3.org/2000/09/xmldsig#sha1"/>
        <DigestValue>QXuiBSCenQWgCgsaHAt5/Y0DUJs=</DigestValue>
      </Reference>
      <Reference URI="/xl/worksheets/_rels/sheet1.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iaoC+uLdoHwhjR2MtKJtpgRFuAI=</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TZGn58aiW2W00Us72N9UQBvyXKU=</DigestValue>
      </Reference>
      <Reference URI="/xl/worksheets/_rels/sheet3.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6T4iPVpBQFZMclgzh4aHS82rZHE=</DigestValue>
      </Reference>
      <Reference URI="/xl/worksheets/sheet1.xml?ContentType=application/vnd.openxmlformats-officedocument.spreadsheetml.worksheet+xml">
        <DigestMethod Algorithm="http://www.w3.org/2000/09/xmldsig#sha1"/>
        <DigestValue>hxT6rFdFhdV+I/7wna7vuQbJawE=</DigestValue>
      </Reference>
      <Reference URI="/xl/worksheets/sheet2.xml?ContentType=application/vnd.openxmlformats-officedocument.spreadsheetml.worksheet+xml">
        <DigestMethod Algorithm="http://www.w3.org/2000/09/xmldsig#sha1"/>
        <DigestValue>DTeUNDm8kN1TYPXoca4wKQd5Ue4=</DigestValue>
      </Reference>
      <Reference URI="/xl/worksheets/sheet3.xml?ContentType=application/vnd.openxmlformats-officedocument.spreadsheetml.worksheet+xml">
        <DigestMethod Algorithm="http://www.w3.org/2000/09/xmldsig#sha1"/>
        <DigestValue>Hd1mlfANgRIhWwNfEp8JPQAHG2M=</DigestValue>
      </Reference>
    </Manifest>
    <SignatureProperties>
      <SignatureProperty Id="idSignatureTime" Target="#idPackageSignature">
        <mdssi:SignatureTime>
          <mdssi:Format>YYYY-MM-DDThh:mm:ssTZD</mdssi:Format>
          <mdssi:Value>2024-07-10T17:34:15Z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6.2</WindowsVersion>
          <OfficeVersion>12.0</OfficeVersion>
          <ApplicationVersion>12.0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Orcamentaria</vt:lpstr>
      <vt:lpstr>MEMÓRIA DE CÁLCULO</vt:lpstr>
      <vt:lpstr>CRONOGRAMA</vt:lpstr>
      <vt:lpstr>CRONOGRAMA!Area_de_impressao</vt:lpstr>
      <vt:lpstr>'MEMÓRIA DE CÁLCULO'!Area_de_impressao</vt:lpstr>
      <vt:lpstr>'Planilha Orcamentaria'!Area_de_impressao</vt:lpstr>
    </vt:vector>
  </TitlesOfParts>
  <Company>Setop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User</cp:lastModifiedBy>
  <cp:lastPrinted>2024-06-21T13:13:59Z</cp:lastPrinted>
  <dcterms:created xsi:type="dcterms:W3CDTF">2006-09-22T13:55:22Z</dcterms:created>
  <dcterms:modified xsi:type="dcterms:W3CDTF">2024-07-10T17:28:02Z</dcterms:modified>
</cp:coreProperties>
</file>